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alberto\Downloads\"/>
    </mc:Choice>
  </mc:AlternateContent>
  <xr:revisionPtr revIDLastSave="0" documentId="8_{AF05C954-81CB-497B-9316-E708921B8924}" xr6:coauthVersionLast="47" xr6:coauthVersionMax="47" xr10:uidLastSave="{00000000-0000-0000-0000-000000000000}"/>
  <bookViews>
    <workbookView xWindow="-120" yWindow="-120" windowWidth="20730" windowHeight="11160" activeTab="4" xr2:uid="{B85CB848-1ECF-4B66-A5AD-C212CCDB2418}"/>
  </bookViews>
  <sheets>
    <sheet name="COMIDAS" sheetId="1" r:id="rId1"/>
    <sheet name="LISTA DE COMPRAS" sheetId="2" r:id="rId2"/>
    <sheet name="MENU" sheetId="4" r:id="rId3"/>
    <sheet name="FICHAS" sheetId="5" r:id="rId4"/>
    <sheet name="LISTA DE COMPRAS 1" sheetId="6" r:id="rId5"/>
    <sheet name="BEBIDAS" sheetId="3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8" i="6" l="1"/>
  <c r="G138" i="6" s="1"/>
  <c r="F104" i="6"/>
  <c r="F105" i="6" s="1"/>
  <c r="F52" i="6"/>
  <c r="F53" i="6" s="1"/>
  <c r="F7" i="6"/>
  <c r="F8" i="6" s="1"/>
  <c r="F6" i="6"/>
  <c r="F139" i="6" l="1"/>
  <c r="F106" i="6"/>
  <c r="F54" i="6"/>
  <c r="F9" i="6"/>
  <c r="G139" i="6" l="1"/>
  <c r="F140" i="6"/>
  <c r="G140" i="6" s="1"/>
  <c r="F107" i="6"/>
  <c r="F108" i="6" s="1"/>
  <c r="F55" i="6"/>
  <c r="F56" i="6" s="1"/>
  <c r="F10" i="6"/>
  <c r="F11" i="6" s="1"/>
  <c r="F141" i="6" l="1"/>
  <c r="G141" i="6" s="1"/>
  <c r="F109" i="6"/>
  <c r="F110" i="6"/>
  <c r="F111" i="6"/>
  <c r="F57" i="6"/>
  <c r="F12" i="6"/>
  <c r="F142" i="6" l="1"/>
  <c r="G142" i="6" s="1"/>
  <c r="F112" i="6"/>
  <c r="F58" i="6"/>
  <c r="F13" i="6"/>
  <c r="F143" i="6" l="1"/>
  <c r="G143" i="6" s="1"/>
  <c r="F113" i="6"/>
  <c r="F114" i="6"/>
  <c r="F115" i="6" s="1"/>
  <c r="F116" i="6" s="1"/>
  <c r="F59" i="6"/>
  <c r="F14" i="6"/>
  <c r="F15" i="6"/>
  <c r="F16" i="6" s="1"/>
  <c r="F144" i="6" l="1"/>
  <c r="G144" i="6" s="1"/>
  <c r="F117" i="6"/>
  <c r="F118" i="6" s="1"/>
  <c r="F119" i="6" s="1"/>
  <c r="F120" i="6" s="1"/>
  <c r="F121" i="6" s="1"/>
  <c r="F122" i="6" s="1"/>
  <c r="F123" i="6" s="1"/>
  <c r="F124" i="6" s="1"/>
  <c r="F125" i="6" s="1"/>
  <c r="F126" i="6" s="1"/>
  <c r="F127" i="6" s="1"/>
  <c r="F128" i="6" s="1"/>
  <c r="F129" i="6" s="1"/>
  <c r="F130" i="6" s="1"/>
  <c r="F131" i="6" s="1"/>
  <c r="F132" i="6" s="1"/>
  <c r="F133" i="6" s="1"/>
  <c r="F134" i="6" s="1"/>
  <c r="F135" i="6" s="1"/>
  <c r="F136" i="6" s="1"/>
  <c r="F137" i="6" s="1"/>
  <c r="F60" i="6"/>
  <c r="F61" i="6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F17" i="6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145" i="6" l="1"/>
  <c r="G145" i="6" l="1"/>
  <c r="F146" i="6"/>
  <c r="G146" i="6" s="1"/>
  <c r="B801" i="5"/>
  <c r="C791" i="5" s="1"/>
  <c r="N800" i="5"/>
  <c r="L800" i="5"/>
  <c r="B241" i="6" s="1"/>
  <c r="G800" i="5"/>
  <c r="E800" i="5"/>
  <c r="N799" i="5"/>
  <c r="L799" i="5"/>
  <c r="B239" i="6" s="1"/>
  <c r="G799" i="5"/>
  <c r="H799" i="5" s="1"/>
  <c r="E799" i="5"/>
  <c r="N798" i="5"/>
  <c r="L798" i="5"/>
  <c r="B302" i="6" s="1"/>
  <c r="G798" i="5"/>
  <c r="E798" i="5"/>
  <c r="N797" i="5"/>
  <c r="L797" i="5"/>
  <c r="B15" i="6" s="1"/>
  <c r="G797" i="5"/>
  <c r="E797" i="5"/>
  <c r="N796" i="5"/>
  <c r="L796" i="5"/>
  <c r="B258" i="6" s="1"/>
  <c r="G796" i="5"/>
  <c r="E796" i="5"/>
  <c r="N795" i="5"/>
  <c r="L795" i="5"/>
  <c r="B135" i="6" s="1"/>
  <c r="G795" i="5"/>
  <c r="E795" i="5"/>
  <c r="N794" i="5"/>
  <c r="L794" i="5"/>
  <c r="B281" i="6" s="1"/>
  <c r="G794" i="5"/>
  <c r="E794" i="5"/>
  <c r="C792" i="5"/>
  <c r="J789" i="5"/>
  <c r="L788" i="5"/>
  <c r="B785" i="5"/>
  <c r="C776" i="5" s="1"/>
  <c r="N784" i="5"/>
  <c r="L784" i="5"/>
  <c r="B109" i="6" s="1"/>
  <c r="G784" i="5"/>
  <c r="E784" i="5"/>
  <c r="N783" i="5"/>
  <c r="L783" i="5"/>
  <c r="B59" i="6" s="1"/>
  <c r="G783" i="5"/>
  <c r="H783" i="5" s="1"/>
  <c r="E783" i="5"/>
  <c r="N782" i="5"/>
  <c r="L782" i="5"/>
  <c r="B78" i="6" s="1"/>
  <c r="G782" i="5"/>
  <c r="H782" i="5" s="1"/>
  <c r="E782" i="5"/>
  <c r="N781" i="5"/>
  <c r="L781" i="5"/>
  <c r="B32" i="6" s="1"/>
  <c r="G781" i="5"/>
  <c r="E781" i="5"/>
  <c r="N780" i="5"/>
  <c r="L780" i="5"/>
  <c r="B134" i="6" s="1"/>
  <c r="G780" i="5"/>
  <c r="E780" i="5"/>
  <c r="N779" i="5"/>
  <c r="L779" i="5"/>
  <c r="B279" i="6" s="1"/>
  <c r="G779" i="5"/>
  <c r="H779" i="5" s="1"/>
  <c r="E779" i="5"/>
  <c r="C777" i="5"/>
  <c r="J774" i="5"/>
  <c r="L773" i="5"/>
  <c r="E767" i="5"/>
  <c r="G767" i="5"/>
  <c r="H767" i="5" s="1"/>
  <c r="L767" i="5"/>
  <c r="B33" i="6" s="1"/>
  <c r="N767" i="5"/>
  <c r="E768" i="5"/>
  <c r="G768" i="5"/>
  <c r="L768" i="5"/>
  <c r="B133" i="6" s="1"/>
  <c r="N768" i="5"/>
  <c r="E769" i="5"/>
  <c r="G769" i="5"/>
  <c r="L769" i="5"/>
  <c r="B280" i="6" s="1"/>
  <c r="N769" i="5"/>
  <c r="B770" i="5"/>
  <c r="C758" i="5" s="1"/>
  <c r="N766" i="5"/>
  <c r="L766" i="5"/>
  <c r="B84" i="6" s="1"/>
  <c r="G766" i="5"/>
  <c r="H766" i="5" s="1"/>
  <c r="E766" i="5"/>
  <c r="N765" i="5"/>
  <c r="L765" i="5"/>
  <c r="B88" i="6" s="1"/>
  <c r="G765" i="5"/>
  <c r="E765" i="5"/>
  <c r="N764" i="5"/>
  <c r="L764" i="5"/>
  <c r="B12" i="6" s="1"/>
  <c r="G764" i="5"/>
  <c r="E764" i="5"/>
  <c r="N763" i="5"/>
  <c r="L763" i="5"/>
  <c r="B251" i="6" s="1"/>
  <c r="G763" i="5"/>
  <c r="E763" i="5"/>
  <c r="N762" i="5"/>
  <c r="L762" i="5"/>
  <c r="B164" i="6" s="1"/>
  <c r="G762" i="5"/>
  <c r="E762" i="5"/>
  <c r="N761" i="5"/>
  <c r="L761" i="5"/>
  <c r="G761" i="5"/>
  <c r="E761" i="5"/>
  <c r="C759" i="5"/>
  <c r="J756" i="5"/>
  <c r="L755" i="5"/>
  <c r="L744" i="5"/>
  <c r="N744" i="5"/>
  <c r="L745" i="5"/>
  <c r="B121" i="6" s="1"/>
  <c r="N745" i="5"/>
  <c r="E744" i="5"/>
  <c r="G744" i="5"/>
  <c r="B752" i="5"/>
  <c r="C740" i="5" s="1"/>
  <c r="N751" i="5"/>
  <c r="L751" i="5"/>
  <c r="B283" i="6" s="1"/>
  <c r="G751" i="5"/>
  <c r="E751" i="5"/>
  <c r="N750" i="5"/>
  <c r="L750" i="5"/>
  <c r="B132" i="6" s="1"/>
  <c r="G750" i="5"/>
  <c r="E750" i="5"/>
  <c r="N749" i="5"/>
  <c r="L749" i="5"/>
  <c r="B48" i="6" s="1"/>
  <c r="G749" i="5"/>
  <c r="E749" i="5"/>
  <c r="N748" i="5"/>
  <c r="L748" i="5"/>
  <c r="B29" i="6" s="1"/>
  <c r="G748" i="5"/>
  <c r="E748" i="5"/>
  <c r="N747" i="5"/>
  <c r="L747" i="5"/>
  <c r="B288" i="6" s="1"/>
  <c r="G747" i="5"/>
  <c r="E747" i="5"/>
  <c r="N746" i="5"/>
  <c r="L746" i="5"/>
  <c r="B87" i="6" s="1"/>
  <c r="G746" i="5"/>
  <c r="E746" i="5"/>
  <c r="G745" i="5"/>
  <c r="E745" i="5"/>
  <c r="N743" i="5"/>
  <c r="L743" i="5"/>
  <c r="B49" i="6" s="1"/>
  <c r="G743" i="5"/>
  <c r="E743" i="5"/>
  <c r="C741" i="5"/>
  <c r="J738" i="5"/>
  <c r="L737" i="5"/>
  <c r="E685" i="5"/>
  <c r="G685" i="5"/>
  <c r="L685" i="5"/>
  <c r="B169" i="6" s="1"/>
  <c r="N685" i="5"/>
  <c r="E686" i="5"/>
  <c r="G686" i="5"/>
  <c r="L686" i="5"/>
  <c r="B277" i="6" s="1"/>
  <c r="N686" i="5"/>
  <c r="B734" i="5"/>
  <c r="C718" i="5" s="1"/>
  <c r="N733" i="5"/>
  <c r="L733" i="5"/>
  <c r="B191" i="6" s="1"/>
  <c r="G733" i="5"/>
  <c r="H733" i="5" s="1"/>
  <c r="E733" i="5"/>
  <c r="N732" i="5"/>
  <c r="L732" i="5"/>
  <c r="B69" i="6" s="1"/>
  <c r="G732" i="5"/>
  <c r="E732" i="5"/>
  <c r="N731" i="5"/>
  <c r="L731" i="5"/>
  <c r="B285" i="6" s="1"/>
  <c r="G731" i="5"/>
  <c r="H731" i="5" s="1"/>
  <c r="E731" i="5"/>
  <c r="N730" i="5"/>
  <c r="L730" i="5"/>
  <c r="B61" i="6" s="1"/>
  <c r="G730" i="5"/>
  <c r="E730" i="5"/>
  <c r="N729" i="5"/>
  <c r="L729" i="5"/>
  <c r="B96" i="6" s="1"/>
  <c r="G729" i="5"/>
  <c r="H729" i="5" s="1"/>
  <c r="E729" i="5"/>
  <c r="N728" i="5"/>
  <c r="L728" i="5"/>
  <c r="B278" i="6" s="1"/>
  <c r="G728" i="5"/>
  <c r="E728" i="5"/>
  <c r="N727" i="5"/>
  <c r="L727" i="5"/>
  <c r="B117" i="6" s="1"/>
  <c r="G727" i="5"/>
  <c r="H727" i="5" s="1"/>
  <c r="E727" i="5"/>
  <c r="N726" i="5"/>
  <c r="L726" i="5"/>
  <c r="B102" i="6" s="1"/>
  <c r="G726" i="5"/>
  <c r="E726" i="5"/>
  <c r="N725" i="5"/>
  <c r="L725" i="5"/>
  <c r="B114" i="6" s="1"/>
  <c r="G725" i="5"/>
  <c r="H725" i="5" s="1"/>
  <c r="E725" i="5"/>
  <c r="N724" i="5"/>
  <c r="L724" i="5"/>
  <c r="B195" i="6" s="1"/>
  <c r="G724" i="5"/>
  <c r="E724" i="5"/>
  <c r="N723" i="5"/>
  <c r="L723" i="5"/>
  <c r="B11" i="6" s="1"/>
  <c r="G723" i="5"/>
  <c r="E723" i="5"/>
  <c r="N722" i="5"/>
  <c r="L722" i="5"/>
  <c r="B99" i="6" s="1"/>
  <c r="G722" i="5"/>
  <c r="E722" i="5"/>
  <c r="N721" i="5"/>
  <c r="L721" i="5"/>
  <c r="B171" i="6" s="1"/>
  <c r="G721" i="5"/>
  <c r="E721" i="5"/>
  <c r="C719" i="5"/>
  <c r="J716" i="5"/>
  <c r="L715" i="5"/>
  <c r="B712" i="5"/>
  <c r="C701" i="5" s="1"/>
  <c r="N711" i="5"/>
  <c r="L711" i="5"/>
  <c r="B282" i="6" s="1"/>
  <c r="G711" i="5"/>
  <c r="E711" i="5"/>
  <c r="N710" i="5"/>
  <c r="L710" i="5"/>
  <c r="B152" i="6" s="1"/>
  <c r="G710" i="5"/>
  <c r="E710" i="5"/>
  <c r="N709" i="5"/>
  <c r="L709" i="5"/>
  <c r="B47" i="6" s="1"/>
  <c r="G709" i="5"/>
  <c r="H709" i="5" s="1"/>
  <c r="E709" i="5"/>
  <c r="N708" i="5"/>
  <c r="L708" i="5"/>
  <c r="B244" i="6" s="1"/>
  <c r="G708" i="5"/>
  <c r="E708" i="5"/>
  <c r="N707" i="5"/>
  <c r="L707" i="5"/>
  <c r="B140" i="6" s="1"/>
  <c r="G707" i="5"/>
  <c r="H707" i="5" s="1"/>
  <c r="E707" i="5"/>
  <c r="N706" i="5"/>
  <c r="L706" i="5"/>
  <c r="B141" i="6" s="1"/>
  <c r="G706" i="5"/>
  <c r="E706" i="5"/>
  <c r="N705" i="5"/>
  <c r="L705" i="5"/>
  <c r="B163" i="6" s="1"/>
  <c r="G705" i="5"/>
  <c r="E705" i="5"/>
  <c r="N704" i="5"/>
  <c r="L704" i="5"/>
  <c r="G704" i="5"/>
  <c r="E704" i="5"/>
  <c r="C702" i="5"/>
  <c r="J699" i="5"/>
  <c r="L698" i="5"/>
  <c r="B695" i="5"/>
  <c r="N694" i="5"/>
  <c r="L694" i="5"/>
  <c r="B292" i="6" s="1"/>
  <c r="G694" i="5"/>
  <c r="E694" i="5"/>
  <c r="N693" i="5"/>
  <c r="L693" i="5"/>
  <c r="B291" i="6" s="1"/>
  <c r="G693" i="5"/>
  <c r="E693" i="5"/>
  <c r="N692" i="5"/>
  <c r="L692" i="5"/>
  <c r="B293" i="6" s="1"/>
  <c r="G692" i="5"/>
  <c r="E692" i="5"/>
  <c r="N691" i="5"/>
  <c r="L691" i="5"/>
  <c r="B128" i="6" s="1"/>
  <c r="G691" i="5"/>
  <c r="H691" i="5" s="1"/>
  <c r="E691" i="5"/>
  <c r="N690" i="5"/>
  <c r="L690" i="5"/>
  <c r="B255" i="6" s="1"/>
  <c r="G690" i="5"/>
  <c r="E690" i="5"/>
  <c r="N689" i="5"/>
  <c r="L689" i="5"/>
  <c r="B103" i="6" s="1"/>
  <c r="G689" i="5"/>
  <c r="E689" i="5"/>
  <c r="N688" i="5"/>
  <c r="L688" i="5"/>
  <c r="B108" i="6" s="1"/>
  <c r="G688" i="5"/>
  <c r="E688" i="5"/>
  <c r="N687" i="5"/>
  <c r="L687" i="5"/>
  <c r="B77" i="6" s="1"/>
  <c r="G687" i="5"/>
  <c r="E687" i="5"/>
  <c r="N684" i="5"/>
  <c r="L684" i="5"/>
  <c r="B120" i="6" s="1"/>
  <c r="G684" i="5"/>
  <c r="E684" i="5"/>
  <c r="C682" i="5"/>
  <c r="C681" i="5"/>
  <c r="J679" i="5"/>
  <c r="L678" i="5"/>
  <c r="E658" i="5"/>
  <c r="G658" i="5"/>
  <c r="L658" i="5"/>
  <c r="B185" i="6" s="1"/>
  <c r="N658" i="5"/>
  <c r="E626" i="5"/>
  <c r="G626" i="5"/>
  <c r="L626" i="5"/>
  <c r="B95" i="6" s="1"/>
  <c r="N626" i="5"/>
  <c r="E627" i="5"/>
  <c r="G627" i="5"/>
  <c r="L627" i="5"/>
  <c r="B60" i="6" s="1"/>
  <c r="N627" i="5"/>
  <c r="E628" i="5"/>
  <c r="G628" i="5"/>
  <c r="L628" i="5"/>
  <c r="B284" i="6" s="1"/>
  <c r="N628" i="5"/>
  <c r="E629" i="5"/>
  <c r="G629" i="5"/>
  <c r="L629" i="5"/>
  <c r="B68" i="6" s="1"/>
  <c r="N629" i="5"/>
  <c r="E466" i="5"/>
  <c r="G466" i="5"/>
  <c r="L466" i="5"/>
  <c r="B147" i="6" s="1"/>
  <c r="N466" i="5"/>
  <c r="B675" i="5"/>
  <c r="C666" i="5" s="1"/>
  <c r="N674" i="5"/>
  <c r="L674" i="5"/>
  <c r="B276" i="6" s="1"/>
  <c r="G674" i="5"/>
  <c r="E674" i="5"/>
  <c r="N673" i="5"/>
  <c r="L673" i="5"/>
  <c r="B67" i="6" s="1"/>
  <c r="G673" i="5"/>
  <c r="E673" i="5"/>
  <c r="N672" i="5"/>
  <c r="L672" i="5"/>
  <c r="B46" i="6" s="1"/>
  <c r="G672" i="5"/>
  <c r="E672" i="5"/>
  <c r="N671" i="5"/>
  <c r="L671" i="5"/>
  <c r="B268" i="6" s="1"/>
  <c r="G671" i="5"/>
  <c r="E671" i="5"/>
  <c r="N670" i="5"/>
  <c r="L670" i="5"/>
  <c r="B28" i="6" s="1"/>
  <c r="G670" i="5"/>
  <c r="E670" i="5"/>
  <c r="N669" i="5"/>
  <c r="L669" i="5"/>
  <c r="B167" i="6" s="1"/>
  <c r="G669" i="5"/>
  <c r="E669" i="5"/>
  <c r="C667" i="5"/>
  <c r="J664" i="5"/>
  <c r="L663" i="5"/>
  <c r="B660" i="5"/>
  <c r="C651" i="5" s="1"/>
  <c r="N659" i="5"/>
  <c r="L659" i="5"/>
  <c r="B45" i="6" s="1"/>
  <c r="G659" i="5"/>
  <c r="E659" i="5"/>
  <c r="N657" i="5"/>
  <c r="L657" i="5"/>
  <c r="B86" i="6" s="1"/>
  <c r="G657" i="5"/>
  <c r="E657" i="5"/>
  <c r="N656" i="5"/>
  <c r="L656" i="5"/>
  <c r="B196" i="6" s="1"/>
  <c r="G656" i="5"/>
  <c r="E656" i="5"/>
  <c r="N655" i="5"/>
  <c r="L655" i="5"/>
  <c r="B162" i="6" s="1"/>
  <c r="G655" i="5"/>
  <c r="E655" i="5"/>
  <c r="N654" i="5"/>
  <c r="L654" i="5"/>
  <c r="G654" i="5"/>
  <c r="E654" i="5"/>
  <c r="C652" i="5"/>
  <c r="J649" i="5"/>
  <c r="L648" i="5"/>
  <c r="B645" i="5"/>
  <c r="C637" i="5" s="1"/>
  <c r="N644" i="5"/>
  <c r="L644" i="5"/>
  <c r="B10" i="6" s="1"/>
  <c r="G644" i="5"/>
  <c r="E644" i="5"/>
  <c r="N643" i="5"/>
  <c r="L643" i="5"/>
  <c r="B127" i="6" s="1"/>
  <c r="G643" i="5"/>
  <c r="E643" i="5"/>
  <c r="N642" i="5"/>
  <c r="L642" i="5"/>
  <c r="B112" i="6" s="1"/>
  <c r="G642" i="5"/>
  <c r="E642" i="5"/>
  <c r="N641" i="5"/>
  <c r="L641" i="5"/>
  <c r="B107" i="6" s="1"/>
  <c r="G641" i="5"/>
  <c r="E641" i="5"/>
  <c r="N640" i="5"/>
  <c r="L640" i="5"/>
  <c r="B148" i="6" s="1"/>
  <c r="G640" i="5"/>
  <c r="E640" i="5"/>
  <c r="C638" i="5"/>
  <c r="J635" i="5"/>
  <c r="L634" i="5"/>
  <c r="B631" i="5"/>
  <c r="C615" i="5" s="1"/>
  <c r="N630" i="5"/>
  <c r="L630" i="5"/>
  <c r="B190" i="6" s="1"/>
  <c r="G630" i="5"/>
  <c r="E630" i="5"/>
  <c r="N625" i="5"/>
  <c r="L625" i="5"/>
  <c r="B275" i="6" s="1"/>
  <c r="G625" i="5"/>
  <c r="E625" i="5"/>
  <c r="N624" i="5"/>
  <c r="L624" i="5"/>
  <c r="B116" i="6" s="1"/>
  <c r="G624" i="5"/>
  <c r="E624" i="5"/>
  <c r="N623" i="5"/>
  <c r="L623" i="5"/>
  <c r="B101" i="6" s="1"/>
  <c r="G623" i="5"/>
  <c r="E623" i="5"/>
  <c r="N622" i="5"/>
  <c r="L622" i="5"/>
  <c r="B113" i="6" s="1"/>
  <c r="G622" i="5"/>
  <c r="E622" i="5"/>
  <c r="N621" i="5"/>
  <c r="L621" i="5"/>
  <c r="B194" i="6" s="1"/>
  <c r="G621" i="5"/>
  <c r="E621" i="5"/>
  <c r="N620" i="5"/>
  <c r="L620" i="5"/>
  <c r="B9" i="6" s="1"/>
  <c r="G620" i="5"/>
  <c r="E620" i="5"/>
  <c r="N619" i="5"/>
  <c r="L619" i="5"/>
  <c r="B98" i="6" s="1"/>
  <c r="G619" i="5"/>
  <c r="E619" i="5"/>
  <c r="N618" i="5"/>
  <c r="L618" i="5"/>
  <c r="B170" i="6" s="1"/>
  <c r="G618" i="5"/>
  <c r="E618" i="5"/>
  <c r="C616" i="5"/>
  <c r="J613" i="5"/>
  <c r="L612" i="5"/>
  <c r="B609" i="5"/>
  <c r="C604" i="5" s="1"/>
  <c r="N608" i="5"/>
  <c r="L608" i="5"/>
  <c r="B97" i="6" s="1"/>
  <c r="G608" i="5"/>
  <c r="E608" i="5"/>
  <c r="N607" i="5"/>
  <c r="L607" i="5"/>
  <c r="B106" i="6" s="1"/>
  <c r="G607" i="5"/>
  <c r="E607" i="5"/>
  <c r="C605" i="5"/>
  <c r="J602" i="5"/>
  <c r="L601" i="5"/>
  <c r="B598" i="5"/>
  <c r="C586" i="5" s="1"/>
  <c r="N597" i="5"/>
  <c r="L597" i="5"/>
  <c r="B8" i="6" s="1"/>
  <c r="G597" i="5"/>
  <c r="E597" i="5"/>
  <c r="N596" i="5"/>
  <c r="L596" i="5"/>
  <c r="B274" i="6" s="1"/>
  <c r="G596" i="5"/>
  <c r="E596" i="5"/>
  <c r="N595" i="5"/>
  <c r="L595" i="5"/>
  <c r="B304" i="6" s="1"/>
  <c r="G595" i="5"/>
  <c r="E595" i="5"/>
  <c r="N594" i="5"/>
  <c r="L594" i="5"/>
  <c r="B136" i="6" s="1"/>
  <c r="G594" i="5"/>
  <c r="E594" i="5"/>
  <c r="N593" i="5"/>
  <c r="L593" i="5"/>
  <c r="B83" i="6" s="1"/>
  <c r="G593" i="5"/>
  <c r="E593" i="5"/>
  <c r="N592" i="5"/>
  <c r="L592" i="5"/>
  <c r="B89" i="6" s="1"/>
  <c r="G592" i="5"/>
  <c r="E592" i="5"/>
  <c r="N591" i="5"/>
  <c r="L591" i="5"/>
  <c r="B271" i="6" s="1"/>
  <c r="G591" i="5"/>
  <c r="E591" i="5"/>
  <c r="N590" i="5"/>
  <c r="L590" i="5"/>
  <c r="B161" i="6" s="1"/>
  <c r="G590" i="5"/>
  <c r="E590" i="5"/>
  <c r="N589" i="5"/>
  <c r="L589" i="5"/>
  <c r="G589" i="5"/>
  <c r="E589" i="5"/>
  <c r="C587" i="5"/>
  <c r="J584" i="5"/>
  <c r="L583" i="5"/>
  <c r="B580" i="5"/>
  <c r="C569" i="5" s="1"/>
  <c r="N579" i="5"/>
  <c r="L579" i="5"/>
  <c r="B126" i="6" s="1"/>
  <c r="G579" i="5"/>
  <c r="E579" i="5"/>
  <c r="N578" i="5"/>
  <c r="L578" i="5"/>
  <c r="B44" i="6" s="1"/>
  <c r="G578" i="5"/>
  <c r="E578" i="5"/>
  <c r="N577" i="5"/>
  <c r="L577" i="5"/>
  <c r="B27" i="6" s="1"/>
  <c r="G577" i="5"/>
  <c r="E577" i="5"/>
  <c r="N576" i="5"/>
  <c r="L576" i="5"/>
  <c r="B254" i="6" s="1"/>
  <c r="G576" i="5"/>
  <c r="E576" i="5"/>
  <c r="N575" i="5"/>
  <c r="L575" i="5"/>
  <c r="B240" i="6" s="1"/>
  <c r="G575" i="5"/>
  <c r="E575" i="5"/>
  <c r="N574" i="5"/>
  <c r="L574" i="5"/>
  <c r="B238" i="6" s="1"/>
  <c r="G574" i="5"/>
  <c r="E574" i="5"/>
  <c r="N573" i="5"/>
  <c r="L573" i="5"/>
  <c r="B160" i="6" s="1"/>
  <c r="G573" i="5"/>
  <c r="E573" i="5"/>
  <c r="N572" i="5"/>
  <c r="L572" i="5"/>
  <c r="G572" i="5"/>
  <c r="E572" i="5"/>
  <c r="C570" i="5"/>
  <c r="J567" i="5"/>
  <c r="L566" i="5"/>
  <c r="B563" i="5"/>
  <c r="C552" i="5" s="1"/>
  <c r="N562" i="5"/>
  <c r="L562" i="5"/>
  <c r="B131" i="6" s="1"/>
  <c r="G562" i="5"/>
  <c r="E562" i="5"/>
  <c r="N561" i="5"/>
  <c r="L561" i="5"/>
  <c r="B184" i="6" s="1"/>
  <c r="G561" i="5"/>
  <c r="E561" i="5"/>
  <c r="N560" i="5"/>
  <c r="L560" i="5"/>
  <c r="B26" i="6" s="1"/>
  <c r="G560" i="5"/>
  <c r="E560" i="5"/>
  <c r="N559" i="5"/>
  <c r="L559" i="5"/>
  <c r="B166" i="6" s="1"/>
  <c r="G559" i="5"/>
  <c r="E559" i="5"/>
  <c r="N558" i="5"/>
  <c r="L558" i="5"/>
  <c r="B287" i="6" s="1"/>
  <c r="G558" i="5"/>
  <c r="E558" i="5"/>
  <c r="N557" i="5"/>
  <c r="L557" i="5"/>
  <c r="B85" i="6" s="1"/>
  <c r="G557" i="5"/>
  <c r="E557" i="5"/>
  <c r="N556" i="5"/>
  <c r="L556" i="5"/>
  <c r="B159" i="6" s="1"/>
  <c r="G556" i="5"/>
  <c r="E556" i="5"/>
  <c r="N555" i="5"/>
  <c r="L555" i="5"/>
  <c r="G555" i="5"/>
  <c r="E555" i="5"/>
  <c r="C553" i="5"/>
  <c r="J550" i="5"/>
  <c r="L549" i="5"/>
  <c r="B546" i="5"/>
  <c r="C538" i="5" s="1"/>
  <c r="N545" i="5"/>
  <c r="L545" i="5"/>
  <c r="B215" i="6" s="1"/>
  <c r="G545" i="5"/>
  <c r="E545" i="5"/>
  <c r="N544" i="5"/>
  <c r="L544" i="5"/>
  <c r="B14" i="6" s="1"/>
  <c r="G544" i="5"/>
  <c r="E544" i="5"/>
  <c r="N543" i="5"/>
  <c r="L543" i="5"/>
  <c r="B257" i="6" s="1"/>
  <c r="G543" i="5"/>
  <c r="E543" i="5"/>
  <c r="N542" i="5"/>
  <c r="L542" i="5"/>
  <c r="B43" i="6" s="1"/>
  <c r="G542" i="5"/>
  <c r="E542" i="5"/>
  <c r="N541" i="5"/>
  <c r="L541" i="5"/>
  <c r="B30" i="6" s="1"/>
  <c r="G541" i="5"/>
  <c r="E541" i="5"/>
  <c r="C539" i="5"/>
  <c r="J536" i="5"/>
  <c r="L535" i="5"/>
  <c r="B532" i="5"/>
  <c r="C523" i="5" s="1"/>
  <c r="N531" i="5"/>
  <c r="L531" i="5"/>
  <c r="B42" i="6" s="1"/>
  <c r="G531" i="5"/>
  <c r="E531" i="5"/>
  <c r="N530" i="5"/>
  <c r="L530" i="5"/>
  <c r="B130" i="6" s="1"/>
  <c r="G530" i="5"/>
  <c r="E530" i="5"/>
  <c r="N529" i="5"/>
  <c r="L529" i="5"/>
  <c r="B256" i="6" s="1"/>
  <c r="G529" i="5"/>
  <c r="E529" i="5"/>
  <c r="N528" i="5"/>
  <c r="L528" i="5"/>
  <c r="B31" i="6" s="1"/>
  <c r="G528" i="5"/>
  <c r="E528" i="5"/>
  <c r="N527" i="5"/>
  <c r="L527" i="5"/>
  <c r="B158" i="6" s="1"/>
  <c r="G527" i="5"/>
  <c r="E527" i="5"/>
  <c r="N526" i="5"/>
  <c r="L526" i="5"/>
  <c r="G526" i="5"/>
  <c r="E526" i="5"/>
  <c r="C524" i="5"/>
  <c r="J521" i="5"/>
  <c r="L520" i="5"/>
  <c r="B517" i="5"/>
  <c r="C509" i="5" s="1"/>
  <c r="N516" i="5"/>
  <c r="L516" i="5"/>
  <c r="B172" i="6" s="1"/>
  <c r="G516" i="5"/>
  <c r="E516" i="5"/>
  <c r="N515" i="5"/>
  <c r="L515" i="5"/>
  <c r="B181" i="6" s="1"/>
  <c r="G515" i="5"/>
  <c r="E515" i="5"/>
  <c r="N514" i="5"/>
  <c r="L514" i="5"/>
  <c r="B188" i="6" s="1"/>
  <c r="G514" i="5"/>
  <c r="E514" i="5"/>
  <c r="N513" i="5"/>
  <c r="L513" i="5"/>
  <c r="B157" i="6" s="1"/>
  <c r="G513" i="5"/>
  <c r="E513" i="5"/>
  <c r="N512" i="5"/>
  <c r="L512" i="5"/>
  <c r="G512" i="5"/>
  <c r="E512" i="5"/>
  <c r="C510" i="5"/>
  <c r="J507" i="5"/>
  <c r="L506" i="5"/>
  <c r="B503" i="5"/>
  <c r="C493" i="5" s="1"/>
  <c r="N502" i="5"/>
  <c r="L502" i="5"/>
  <c r="B151" i="6" s="1"/>
  <c r="G502" i="5"/>
  <c r="E502" i="5"/>
  <c r="N501" i="5"/>
  <c r="L501" i="5"/>
  <c r="B41" i="6" s="1"/>
  <c r="G501" i="5"/>
  <c r="E501" i="5"/>
  <c r="N500" i="5"/>
  <c r="L500" i="5"/>
  <c r="B183" i="6" s="1"/>
  <c r="G500" i="5"/>
  <c r="E500" i="5"/>
  <c r="N499" i="5"/>
  <c r="L499" i="5"/>
  <c r="B25" i="6" s="1"/>
  <c r="G499" i="5"/>
  <c r="E499" i="5"/>
  <c r="N498" i="5"/>
  <c r="L498" i="5"/>
  <c r="B125" i="6" s="1"/>
  <c r="G498" i="5"/>
  <c r="E498" i="5"/>
  <c r="N497" i="5"/>
  <c r="L497" i="5"/>
  <c r="B156" i="6" s="1"/>
  <c r="G497" i="5"/>
  <c r="E497" i="5"/>
  <c r="N496" i="5"/>
  <c r="L496" i="5"/>
  <c r="G496" i="5"/>
  <c r="E496" i="5"/>
  <c r="C494" i="5"/>
  <c r="J491" i="5"/>
  <c r="L490" i="5"/>
  <c r="B487" i="5"/>
  <c r="C479" i="5" s="1"/>
  <c r="N486" i="5"/>
  <c r="L486" i="5"/>
  <c r="B250" i="6" s="1"/>
  <c r="G486" i="5"/>
  <c r="E486" i="5"/>
  <c r="N485" i="5"/>
  <c r="L485" i="5"/>
  <c r="B187" i="6" s="1"/>
  <c r="G485" i="5"/>
  <c r="E485" i="5"/>
  <c r="N484" i="5"/>
  <c r="L484" i="5"/>
  <c r="B71" i="6" s="1"/>
  <c r="G484" i="5"/>
  <c r="E484" i="5"/>
  <c r="N483" i="5"/>
  <c r="L483" i="5"/>
  <c r="B155" i="6" s="1"/>
  <c r="G483" i="5"/>
  <c r="E483" i="5"/>
  <c r="N482" i="5"/>
  <c r="L482" i="5"/>
  <c r="G482" i="5"/>
  <c r="E482" i="5"/>
  <c r="C480" i="5"/>
  <c r="J477" i="5"/>
  <c r="L476" i="5"/>
  <c r="E468" i="5"/>
  <c r="G468" i="5"/>
  <c r="L468" i="5"/>
  <c r="B24" i="6" s="1"/>
  <c r="N468" i="5"/>
  <c r="E469" i="5"/>
  <c r="G469" i="5"/>
  <c r="L469" i="5"/>
  <c r="B186" i="6" s="1"/>
  <c r="N469" i="5"/>
  <c r="E470" i="5"/>
  <c r="G470" i="5"/>
  <c r="L470" i="5"/>
  <c r="B129" i="6" s="1"/>
  <c r="N470" i="5"/>
  <c r="E471" i="5"/>
  <c r="G471" i="5"/>
  <c r="L471" i="5"/>
  <c r="B273" i="6" s="1"/>
  <c r="N471" i="5"/>
  <c r="B473" i="5"/>
  <c r="C462" i="5" s="1"/>
  <c r="N472" i="5"/>
  <c r="L472" i="5"/>
  <c r="B7" i="6" s="1"/>
  <c r="G472" i="5"/>
  <c r="E472" i="5"/>
  <c r="N467" i="5"/>
  <c r="L467" i="5"/>
  <c r="B305" i="6" s="1"/>
  <c r="G467" i="5"/>
  <c r="E467" i="5"/>
  <c r="N465" i="5"/>
  <c r="L465" i="5"/>
  <c r="B193" i="6" s="1"/>
  <c r="G465" i="5"/>
  <c r="E465" i="5"/>
  <c r="C463" i="5"/>
  <c r="J460" i="5"/>
  <c r="L459" i="5"/>
  <c r="N440" i="5"/>
  <c r="E440" i="5"/>
  <c r="G440" i="5"/>
  <c r="L440" i="5"/>
  <c r="B63" i="6" s="1"/>
  <c r="L421" i="5"/>
  <c r="B145" i="6" s="1"/>
  <c r="N421" i="5"/>
  <c r="L422" i="5"/>
  <c r="B192" i="6" s="1"/>
  <c r="N422" i="5"/>
  <c r="L436" i="5"/>
  <c r="B146" i="6" s="1"/>
  <c r="N436" i="5"/>
  <c r="E436" i="5"/>
  <c r="G436" i="5"/>
  <c r="E421" i="5"/>
  <c r="G421" i="5"/>
  <c r="B283" i="5"/>
  <c r="C275" i="5" s="1"/>
  <c r="E294" i="5"/>
  <c r="G294" i="5"/>
  <c r="E295" i="5"/>
  <c r="G295" i="5"/>
  <c r="E309" i="5"/>
  <c r="G309" i="5"/>
  <c r="E310" i="5"/>
  <c r="G310" i="5"/>
  <c r="E324" i="5"/>
  <c r="G324" i="5"/>
  <c r="E325" i="5"/>
  <c r="G325" i="5"/>
  <c r="E326" i="5"/>
  <c r="G326" i="5"/>
  <c r="E327" i="5"/>
  <c r="G327" i="5"/>
  <c r="E328" i="5"/>
  <c r="G328" i="5"/>
  <c r="E339" i="5"/>
  <c r="G339" i="5"/>
  <c r="E340" i="5"/>
  <c r="G340" i="5"/>
  <c r="E341" i="5"/>
  <c r="G341" i="5"/>
  <c r="E352" i="5"/>
  <c r="G352" i="5"/>
  <c r="E353" i="5"/>
  <c r="G353" i="5"/>
  <c r="E365" i="5"/>
  <c r="G365" i="5"/>
  <c r="E366" i="5"/>
  <c r="G366" i="5"/>
  <c r="E379" i="5"/>
  <c r="G379" i="5"/>
  <c r="E391" i="5"/>
  <c r="G391" i="5"/>
  <c r="E392" i="5"/>
  <c r="G392" i="5"/>
  <c r="E393" i="5"/>
  <c r="G393" i="5"/>
  <c r="E394" i="5"/>
  <c r="G394" i="5"/>
  <c r="E407" i="5"/>
  <c r="G407" i="5"/>
  <c r="E408" i="5"/>
  <c r="G408" i="5"/>
  <c r="E423" i="5"/>
  <c r="G423" i="5"/>
  <c r="E424" i="5"/>
  <c r="G424" i="5"/>
  <c r="E438" i="5"/>
  <c r="G438" i="5"/>
  <c r="E439" i="5"/>
  <c r="G439" i="5"/>
  <c r="E453" i="5"/>
  <c r="G453" i="5"/>
  <c r="E454" i="5"/>
  <c r="G454" i="5"/>
  <c r="L452" i="5"/>
  <c r="B124" i="6" s="1"/>
  <c r="N452" i="5"/>
  <c r="L453" i="5"/>
  <c r="B123" i="6" s="1"/>
  <c r="N453" i="5"/>
  <c r="L454" i="5"/>
  <c r="B180" i="6" s="1"/>
  <c r="N454" i="5"/>
  <c r="L455" i="5"/>
  <c r="B174" i="6" s="1"/>
  <c r="N455" i="5"/>
  <c r="L437" i="5"/>
  <c r="N437" i="5"/>
  <c r="L438" i="5"/>
  <c r="B100" i="6" s="1"/>
  <c r="N438" i="5"/>
  <c r="L439" i="5"/>
  <c r="B94" i="6" s="1"/>
  <c r="N439" i="5"/>
  <c r="L441" i="5"/>
  <c r="B111" i="6" s="1"/>
  <c r="N441" i="5"/>
  <c r="L423" i="5"/>
  <c r="B34" i="6" s="1"/>
  <c r="N423" i="5"/>
  <c r="L424" i="5"/>
  <c r="N424" i="5"/>
  <c r="L425" i="5"/>
  <c r="B62" i="6" s="1"/>
  <c r="N425" i="5"/>
  <c r="L406" i="5"/>
  <c r="B144" i="6" s="1"/>
  <c r="N406" i="5"/>
  <c r="L407" i="5"/>
  <c r="B110" i="6" s="1"/>
  <c r="N407" i="5"/>
  <c r="L408" i="5"/>
  <c r="B66" i="6" s="1"/>
  <c r="N408" i="5"/>
  <c r="L409" i="5"/>
  <c r="B65" i="6" s="1"/>
  <c r="N409" i="5"/>
  <c r="L410" i="5"/>
  <c r="B93" i="6" s="1"/>
  <c r="N410" i="5"/>
  <c r="L391" i="5"/>
  <c r="B143" i="6" s="1"/>
  <c r="N391" i="5"/>
  <c r="L392" i="5"/>
  <c r="B115" i="6" s="1"/>
  <c r="N392" i="5"/>
  <c r="L393" i="5"/>
  <c r="B92" i="6" s="1"/>
  <c r="N393" i="5"/>
  <c r="L394" i="5"/>
  <c r="B197" i="6" s="1"/>
  <c r="N394" i="5"/>
  <c r="L395" i="5"/>
  <c r="B90" i="6" s="1"/>
  <c r="N395" i="5"/>
  <c r="L378" i="5"/>
  <c r="B139" i="6" s="1"/>
  <c r="N378" i="5"/>
  <c r="L379" i="5"/>
  <c r="N379" i="5"/>
  <c r="L380" i="5"/>
  <c r="B236" i="6" s="1"/>
  <c r="N380" i="5"/>
  <c r="L364" i="5"/>
  <c r="N364" i="5"/>
  <c r="L365" i="5"/>
  <c r="B168" i="6" s="1"/>
  <c r="N365" i="5"/>
  <c r="L366" i="5"/>
  <c r="B138" i="6" s="1"/>
  <c r="N366" i="5"/>
  <c r="L367" i="5"/>
  <c r="B235" i="6" s="1"/>
  <c r="N367" i="5"/>
  <c r="L352" i="5"/>
  <c r="B173" i="6" s="1"/>
  <c r="N352" i="5"/>
  <c r="L353" i="5"/>
  <c r="B234" i="6" s="1"/>
  <c r="N353" i="5"/>
  <c r="L339" i="5"/>
  <c r="B40" i="6" s="1"/>
  <c r="N339" i="5"/>
  <c r="L340" i="5"/>
  <c r="B243" i="6" s="1"/>
  <c r="N340" i="5"/>
  <c r="L341" i="5"/>
  <c r="B233" i="6" s="1"/>
  <c r="N341" i="5"/>
  <c r="L323" i="5"/>
  <c r="B39" i="6" s="1"/>
  <c r="N323" i="5"/>
  <c r="L324" i="5"/>
  <c r="B189" i="6" s="1"/>
  <c r="N324" i="5"/>
  <c r="L325" i="5"/>
  <c r="B245" i="6" s="1"/>
  <c r="N325" i="5"/>
  <c r="L326" i="5"/>
  <c r="B301" i="6" s="1"/>
  <c r="N326" i="5"/>
  <c r="L327" i="5"/>
  <c r="B242" i="6" s="1"/>
  <c r="N327" i="5"/>
  <c r="L328" i="5"/>
  <c r="B232" i="6" s="1"/>
  <c r="N328" i="5"/>
  <c r="L308" i="5"/>
  <c r="B38" i="6" s="1"/>
  <c r="N308" i="5"/>
  <c r="L309" i="5"/>
  <c r="N309" i="5"/>
  <c r="L310" i="5"/>
  <c r="B272" i="6" s="1"/>
  <c r="N310" i="5"/>
  <c r="L311" i="5"/>
  <c r="N311" i="5"/>
  <c r="L312" i="5"/>
  <c r="B231" i="6" s="1"/>
  <c r="N312" i="5"/>
  <c r="L293" i="5"/>
  <c r="B37" i="6" s="1"/>
  <c r="N293" i="5"/>
  <c r="L294" i="5"/>
  <c r="B300" i="6" s="1"/>
  <c r="N294" i="5"/>
  <c r="L295" i="5"/>
  <c r="B267" i="6" s="1"/>
  <c r="N295" i="5"/>
  <c r="L296" i="5"/>
  <c r="B165" i="6" s="1"/>
  <c r="N296" i="5"/>
  <c r="L297" i="5"/>
  <c r="B230" i="6" s="1"/>
  <c r="N297" i="5"/>
  <c r="L279" i="5"/>
  <c r="B36" i="6" s="1"/>
  <c r="N279" i="5"/>
  <c r="L280" i="5"/>
  <c r="B13" i="6" s="1"/>
  <c r="N280" i="5"/>
  <c r="L281" i="5"/>
  <c r="B266" i="6" s="1"/>
  <c r="N281" i="5"/>
  <c r="L282" i="5"/>
  <c r="N282" i="5"/>
  <c r="L265" i="5"/>
  <c r="B290" i="6" s="1"/>
  <c r="N265" i="5"/>
  <c r="L266" i="5"/>
  <c r="N266" i="5"/>
  <c r="L267" i="5"/>
  <c r="B249" i="6" s="1"/>
  <c r="N267" i="5"/>
  <c r="L268" i="5"/>
  <c r="B182" i="6" s="1"/>
  <c r="N268" i="5"/>
  <c r="L249" i="5"/>
  <c r="B289" i="6" s="1"/>
  <c r="N249" i="5"/>
  <c r="L250" i="5"/>
  <c r="N250" i="5"/>
  <c r="L251" i="5"/>
  <c r="B70" i="6" s="1"/>
  <c r="N251" i="5"/>
  <c r="L252" i="5"/>
  <c r="N252" i="5"/>
  <c r="L253" i="5"/>
  <c r="B82" i="6" s="1"/>
  <c r="N253" i="5"/>
  <c r="L254" i="5"/>
  <c r="B229" i="6" s="1"/>
  <c r="N254" i="5"/>
  <c r="L233" i="5"/>
  <c r="B142" i="6" s="1"/>
  <c r="N233" i="5"/>
  <c r="L234" i="5"/>
  <c r="N234" i="5"/>
  <c r="L235" i="5"/>
  <c r="B81" i="6" s="1"/>
  <c r="N235" i="5"/>
  <c r="L236" i="5"/>
  <c r="B264" i="6" s="1"/>
  <c r="N236" i="5"/>
  <c r="L237" i="5"/>
  <c r="B21" i="6" s="1"/>
  <c r="N237" i="5"/>
  <c r="L238" i="5"/>
  <c r="B228" i="6" s="1"/>
  <c r="N238" i="5"/>
  <c r="L217" i="5"/>
  <c r="N217" i="5"/>
  <c r="L218" i="5"/>
  <c r="N218" i="5"/>
  <c r="L219" i="5"/>
  <c r="N219" i="5"/>
  <c r="L220" i="5"/>
  <c r="B80" i="6" s="1"/>
  <c r="N220" i="5"/>
  <c r="L221" i="5"/>
  <c r="B20" i="6" s="1"/>
  <c r="N221" i="5"/>
  <c r="L222" i="5"/>
  <c r="B227" i="6" s="1"/>
  <c r="N222" i="5"/>
  <c r="L203" i="5"/>
  <c r="B57" i="6" s="1"/>
  <c r="N203" i="5"/>
  <c r="L204" i="5"/>
  <c r="B76" i="6" s="1"/>
  <c r="N204" i="5"/>
  <c r="L205" i="5"/>
  <c r="B263" i="6" s="1"/>
  <c r="N205" i="5"/>
  <c r="L206" i="5"/>
  <c r="B226" i="6" s="1"/>
  <c r="N206" i="5"/>
  <c r="L185" i="5"/>
  <c r="B105" i="6" s="1"/>
  <c r="N185" i="5"/>
  <c r="L186" i="5"/>
  <c r="B262" i="6" s="1"/>
  <c r="N186" i="5"/>
  <c r="L187" i="5"/>
  <c r="B79" i="6" s="1"/>
  <c r="N187" i="5"/>
  <c r="L188" i="5"/>
  <c r="B248" i="6" s="1"/>
  <c r="N188" i="5"/>
  <c r="L189" i="5"/>
  <c r="B19" i="6" s="1"/>
  <c r="N189" i="5"/>
  <c r="L190" i="5"/>
  <c r="B137" i="6" s="1"/>
  <c r="N190" i="5"/>
  <c r="L191" i="5"/>
  <c r="N191" i="5"/>
  <c r="L192" i="5"/>
  <c r="B225" i="6" s="1"/>
  <c r="N192" i="5"/>
  <c r="L196" i="5"/>
  <c r="L202" i="5"/>
  <c r="B206" i="6" s="1"/>
  <c r="N202" i="5"/>
  <c r="L210" i="5"/>
  <c r="L216" i="5"/>
  <c r="B207" i="6" s="1"/>
  <c r="N216" i="5"/>
  <c r="L169" i="5"/>
  <c r="B104" i="6" s="1"/>
  <c r="N169" i="5"/>
  <c r="L170" i="5"/>
  <c r="B303" i="6" s="1"/>
  <c r="N170" i="5"/>
  <c r="L171" i="5"/>
  <c r="B269" i="6" s="1"/>
  <c r="N171" i="5"/>
  <c r="L172" i="5"/>
  <c r="N172" i="5"/>
  <c r="L173" i="5"/>
  <c r="B75" i="6" s="1"/>
  <c r="N173" i="5"/>
  <c r="L174" i="5"/>
  <c r="B224" i="6" s="1"/>
  <c r="N174" i="5"/>
  <c r="L153" i="5"/>
  <c r="B122" i="6" s="1"/>
  <c r="N153" i="5"/>
  <c r="L154" i="5"/>
  <c r="N154" i="5"/>
  <c r="L155" i="5"/>
  <c r="N155" i="5"/>
  <c r="L156" i="5"/>
  <c r="B18" i="6" s="1"/>
  <c r="N156" i="5"/>
  <c r="L157" i="5"/>
  <c r="B261" i="6" s="1"/>
  <c r="N157" i="5"/>
  <c r="L158" i="5"/>
  <c r="B223" i="6" s="1"/>
  <c r="N158" i="5"/>
  <c r="L137" i="5"/>
  <c r="B56" i="6" s="1"/>
  <c r="N137" i="5"/>
  <c r="L138" i="5"/>
  <c r="B270" i="6" s="1"/>
  <c r="N138" i="5"/>
  <c r="L139" i="5"/>
  <c r="B74" i="6" s="1"/>
  <c r="N139" i="5"/>
  <c r="L140" i="5"/>
  <c r="N140" i="5"/>
  <c r="L141" i="5"/>
  <c r="B265" i="6" s="1"/>
  <c r="N141" i="5"/>
  <c r="L142" i="5"/>
  <c r="B222" i="6" s="1"/>
  <c r="N142" i="5"/>
  <c r="L118" i="5"/>
  <c r="B55" i="6" s="1"/>
  <c r="N118" i="5"/>
  <c r="L119" i="5"/>
  <c r="B50" i="6" s="1"/>
  <c r="N119" i="5"/>
  <c r="L120" i="5"/>
  <c r="B299" i="6" s="1"/>
  <c r="N120" i="5"/>
  <c r="L121" i="5"/>
  <c r="B17" i="6" s="1"/>
  <c r="N121" i="5"/>
  <c r="L122" i="5"/>
  <c r="B260" i="6" s="1"/>
  <c r="N122" i="5"/>
  <c r="L123" i="5"/>
  <c r="B73" i="6" s="1"/>
  <c r="N123" i="5"/>
  <c r="L124" i="5"/>
  <c r="B247" i="6" s="1"/>
  <c r="N124" i="5"/>
  <c r="L125" i="5"/>
  <c r="N125" i="5"/>
  <c r="L126" i="5"/>
  <c r="B221" i="6" s="1"/>
  <c r="N126" i="5"/>
  <c r="L101" i="5"/>
  <c r="B54" i="6" s="1"/>
  <c r="N101" i="5"/>
  <c r="L102" i="5"/>
  <c r="N102" i="5"/>
  <c r="L103" i="5"/>
  <c r="B259" i="6" s="1"/>
  <c r="N103" i="5"/>
  <c r="L104" i="5"/>
  <c r="B72" i="6" s="1"/>
  <c r="N104" i="5"/>
  <c r="L105" i="5"/>
  <c r="B246" i="6" s="1"/>
  <c r="N105" i="5"/>
  <c r="L106" i="5"/>
  <c r="B16" i="6" s="1"/>
  <c r="N106" i="5"/>
  <c r="L107" i="5"/>
  <c r="B237" i="6" s="1"/>
  <c r="N107" i="5"/>
  <c r="L88" i="5"/>
  <c r="N88" i="5"/>
  <c r="L89" i="5"/>
  <c r="B220" i="6" s="1"/>
  <c r="N89" i="5"/>
  <c r="L90" i="5"/>
  <c r="B179" i="6" s="1"/>
  <c r="N90" i="5"/>
  <c r="L73" i="5"/>
  <c r="B35" i="6" s="1"/>
  <c r="N73" i="5"/>
  <c r="L74" i="5"/>
  <c r="B23" i="6" s="1"/>
  <c r="N74" i="5"/>
  <c r="L75" i="5"/>
  <c r="B286" i="6" s="1"/>
  <c r="N75" i="5"/>
  <c r="L76" i="5"/>
  <c r="B253" i="6" s="1"/>
  <c r="N76" i="5"/>
  <c r="L77" i="5"/>
  <c r="N77" i="5"/>
  <c r="L55" i="5"/>
  <c r="B119" i="6" s="1"/>
  <c r="N55" i="5"/>
  <c r="L56" i="5"/>
  <c r="B91" i="6" s="1"/>
  <c r="N56" i="5"/>
  <c r="L57" i="5"/>
  <c r="N57" i="5"/>
  <c r="L58" i="5"/>
  <c r="B53" i="6" s="1"/>
  <c r="N58" i="5"/>
  <c r="L59" i="5"/>
  <c r="N59" i="5"/>
  <c r="L60" i="5"/>
  <c r="B150" i="6" s="1"/>
  <c r="N60" i="5"/>
  <c r="L61" i="5"/>
  <c r="B178" i="6" s="1"/>
  <c r="N61" i="5"/>
  <c r="L37" i="5"/>
  <c r="B22" i="6" s="1"/>
  <c r="N37" i="5"/>
  <c r="L38" i="5"/>
  <c r="B149" i="6" s="1"/>
  <c r="N38" i="5"/>
  <c r="L39" i="5"/>
  <c r="B252" i="6" s="1"/>
  <c r="N39" i="5"/>
  <c r="L40" i="5"/>
  <c r="N40" i="5"/>
  <c r="L41" i="5"/>
  <c r="B118" i="6" s="1"/>
  <c r="N41" i="5"/>
  <c r="L42" i="5"/>
  <c r="N42" i="5"/>
  <c r="L43" i="5"/>
  <c r="B218" i="6" s="1"/>
  <c r="N43" i="5"/>
  <c r="L44" i="5"/>
  <c r="B177" i="6" s="1"/>
  <c r="N44" i="5"/>
  <c r="B456" i="5"/>
  <c r="C448" i="5" s="1"/>
  <c r="G455" i="5"/>
  <c r="E455" i="5"/>
  <c r="G452" i="5"/>
  <c r="E452" i="5"/>
  <c r="N451" i="5"/>
  <c r="L451" i="5"/>
  <c r="B298" i="6" s="1"/>
  <c r="G451" i="5"/>
  <c r="E451" i="5"/>
  <c r="C449" i="5"/>
  <c r="J446" i="5"/>
  <c r="L445" i="5"/>
  <c r="B442" i="5"/>
  <c r="C432" i="5" s="1"/>
  <c r="G441" i="5"/>
  <c r="E441" i="5"/>
  <c r="G437" i="5"/>
  <c r="E437" i="5"/>
  <c r="N435" i="5"/>
  <c r="L435" i="5"/>
  <c r="B294" i="6" s="1"/>
  <c r="G435" i="5"/>
  <c r="E435" i="5"/>
  <c r="C433" i="5"/>
  <c r="J430" i="5"/>
  <c r="L429" i="5"/>
  <c r="B426" i="5"/>
  <c r="C417" i="5" s="1"/>
  <c r="G425" i="5"/>
  <c r="E425" i="5"/>
  <c r="G422" i="5"/>
  <c r="E422" i="5"/>
  <c r="N420" i="5"/>
  <c r="L420" i="5"/>
  <c r="B295" i="6" s="1"/>
  <c r="G420" i="5"/>
  <c r="E420" i="5"/>
  <c r="C418" i="5"/>
  <c r="J415" i="5"/>
  <c r="L414" i="5"/>
  <c r="B411" i="5"/>
  <c r="C402" i="5" s="1"/>
  <c r="G410" i="5"/>
  <c r="E410" i="5"/>
  <c r="G409" i="5"/>
  <c r="E409" i="5"/>
  <c r="G406" i="5"/>
  <c r="E406" i="5"/>
  <c r="N405" i="5"/>
  <c r="L405" i="5"/>
  <c r="B297" i="6" s="1"/>
  <c r="G405" i="5"/>
  <c r="E405" i="5"/>
  <c r="C403" i="5"/>
  <c r="J400" i="5"/>
  <c r="L399" i="5"/>
  <c r="B396" i="5"/>
  <c r="C387" i="5" s="1"/>
  <c r="G395" i="5"/>
  <c r="E395" i="5"/>
  <c r="N390" i="5"/>
  <c r="L390" i="5"/>
  <c r="B296" i="6" s="1"/>
  <c r="G390" i="5"/>
  <c r="E390" i="5"/>
  <c r="C388" i="5"/>
  <c r="J385" i="5"/>
  <c r="L384" i="5"/>
  <c r="B381" i="5"/>
  <c r="C374" i="5" s="1"/>
  <c r="G380" i="5"/>
  <c r="E380" i="5"/>
  <c r="G378" i="5"/>
  <c r="E378" i="5"/>
  <c r="N377" i="5"/>
  <c r="L377" i="5"/>
  <c r="G377" i="5"/>
  <c r="E377" i="5"/>
  <c r="C375" i="5"/>
  <c r="J372" i="5"/>
  <c r="L371" i="5"/>
  <c r="B368" i="5"/>
  <c r="C360" i="5" s="1"/>
  <c r="G367" i="5"/>
  <c r="E367" i="5"/>
  <c r="G364" i="5"/>
  <c r="E364" i="5"/>
  <c r="N363" i="5"/>
  <c r="L363" i="5"/>
  <c r="B198" i="6" s="1"/>
  <c r="G363" i="5"/>
  <c r="E363" i="5"/>
  <c r="C361" i="5"/>
  <c r="J358" i="5"/>
  <c r="L357" i="5"/>
  <c r="B354" i="5"/>
  <c r="C348" i="5" s="1"/>
  <c r="N351" i="5"/>
  <c r="L351" i="5"/>
  <c r="B6" i="6" s="1"/>
  <c r="G351" i="5"/>
  <c r="E351" i="5"/>
  <c r="C349" i="5"/>
  <c r="J346" i="5"/>
  <c r="L345" i="5"/>
  <c r="B342" i="5"/>
  <c r="C335" i="5" s="1"/>
  <c r="N338" i="5"/>
  <c r="L338" i="5"/>
  <c r="B214" i="6" s="1"/>
  <c r="G338" i="5"/>
  <c r="E338" i="5"/>
  <c r="C336" i="5"/>
  <c r="J333" i="5"/>
  <c r="L332" i="5"/>
  <c r="B329" i="5"/>
  <c r="C319" i="5" s="1"/>
  <c r="G323" i="5"/>
  <c r="E323" i="5"/>
  <c r="N322" i="5"/>
  <c r="L322" i="5"/>
  <c r="B213" i="6" s="1"/>
  <c r="G322" i="5"/>
  <c r="E322" i="5"/>
  <c r="C320" i="5"/>
  <c r="J317" i="5"/>
  <c r="L316" i="5"/>
  <c r="B313" i="5"/>
  <c r="C304" i="5" s="1"/>
  <c r="G312" i="5"/>
  <c r="E312" i="5"/>
  <c r="G311" i="5"/>
  <c r="E311" i="5"/>
  <c r="G308" i="5"/>
  <c r="E308" i="5"/>
  <c r="N307" i="5"/>
  <c r="L307" i="5"/>
  <c r="B212" i="6" s="1"/>
  <c r="G307" i="5"/>
  <c r="E307" i="5"/>
  <c r="C305" i="5"/>
  <c r="J302" i="5"/>
  <c r="L301" i="5"/>
  <c r="B298" i="5"/>
  <c r="C289" i="5" s="1"/>
  <c r="G297" i="5"/>
  <c r="E297" i="5"/>
  <c r="G296" i="5"/>
  <c r="E296" i="5"/>
  <c r="G293" i="5"/>
  <c r="E293" i="5"/>
  <c r="N292" i="5"/>
  <c r="L292" i="5"/>
  <c r="B211" i="6" s="1"/>
  <c r="G292" i="5"/>
  <c r="E292" i="5"/>
  <c r="C290" i="5"/>
  <c r="J287" i="5"/>
  <c r="L286" i="5"/>
  <c r="G281" i="5"/>
  <c r="E281" i="5"/>
  <c r="G280" i="5"/>
  <c r="E280" i="5"/>
  <c r="G279" i="5"/>
  <c r="E279" i="5"/>
  <c r="N278" i="5"/>
  <c r="L278" i="5"/>
  <c r="B210" i="6" s="1"/>
  <c r="G278" i="5"/>
  <c r="E278" i="5"/>
  <c r="C276" i="5"/>
  <c r="J273" i="5"/>
  <c r="L272" i="5"/>
  <c r="B269" i="5"/>
  <c r="C261" i="5" s="1"/>
  <c r="G268" i="5"/>
  <c r="E268" i="5"/>
  <c r="G267" i="5"/>
  <c r="E267" i="5"/>
  <c r="G266" i="5"/>
  <c r="E266" i="5"/>
  <c r="G265" i="5"/>
  <c r="E265" i="5"/>
  <c r="N264" i="5"/>
  <c r="L264" i="5"/>
  <c r="B209" i="6" s="1"/>
  <c r="G264" i="5"/>
  <c r="E264" i="5"/>
  <c r="C262" i="5"/>
  <c r="J259" i="5"/>
  <c r="L258" i="5"/>
  <c r="B255" i="5"/>
  <c r="C245" i="5" s="1"/>
  <c r="G254" i="5"/>
  <c r="E254" i="5"/>
  <c r="G253" i="5"/>
  <c r="E253" i="5"/>
  <c r="G252" i="5"/>
  <c r="E252" i="5"/>
  <c r="G251" i="5"/>
  <c r="E251" i="5"/>
  <c r="G250" i="5"/>
  <c r="E250" i="5"/>
  <c r="G249" i="5"/>
  <c r="E249" i="5"/>
  <c r="N248" i="5"/>
  <c r="L248" i="5"/>
  <c r="B208" i="6" s="1"/>
  <c r="G248" i="5"/>
  <c r="E248" i="5"/>
  <c r="C246" i="5"/>
  <c r="J243" i="5"/>
  <c r="L242" i="5"/>
  <c r="B239" i="5"/>
  <c r="C229" i="5" s="1"/>
  <c r="G238" i="5"/>
  <c r="E238" i="5"/>
  <c r="G237" i="5"/>
  <c r="E237" i="5"/>
  <c r="G236" i="5"/>
  <c r="E236" i="5"/>
  <c r="G235" i="5"/>
  <c r="E235" i="5"/>
  <c r="G234" i="5"/>
  <c r="E234" i="5"/>
  <c r="G233" i="5"/>
  <c r="E233" i="5"/>
  <c r="N232" i="5"/>
  <c r="L232" i="5"/>
  <c r="B203" i="6" s="1"/>
  <c r="G232" i="5"/>
  <c r="E232" i="5"/>
  <c r="C230" i="5"/>
  <c r="J227" i="5"/>
  <c r="L226" i="5"/>
  <c r="B223" i="5"/>
  <c r="C213" i="5" s="1"/>
  <c r="G222" i="5"/>
  <c r="E222" i="5"/>
  <c r="G221" i="5"/>
  <c r="E221" i="5"/>
  <c r="G220" i="5"/>
  <c r="E220" i="5"/>
  <c r="G219" i="5"/>
  <c r="E219" i="5"/>
  <c r="G218" i="5"/>
  <c r="E218" i="5"/>
  <c r="G217" i="5"/>
  <c r="E217" i="5"/>
  <c r="G216" i="5"/>
  <c r="E216" i="5"/>
  <c r="C214" i="5"/>
  <c r="J211" i="5"/>
  <c r="B207" i="5"/>
  <c r="C199" i="5" s="1"/>
  <c r="G206" i="5"/>
  <c r="E206" i="5"/>
  <c r="G205" i="5"/>
  <c r="E205" i="5"/>
  <c r="G204" i="5"/>
  <c r="E204" i="5"/>
  <c r="G203" i="5"/>
  <c r="E203" i="5"/>
  <c r="G202" i="5"/>
  <c r="E202" i="5"/>
  <c r="C200" i="5"/>
  <c r="J197" i="5"/>
  <c r="B193" i="5"/>
  <c r="C181" i="5" s="1"/>
  <c r="G192" i="5"/>
  <c r="E192" i="5"/>
  <c r="G191" i="5"/>
  <c r="E191" i="5"/>
  <c r="G190" i="5"/>
  <c r="E190" i="5"/>
  <c r="G189" i="5"/>
  <c r="E189" i="5"/>
  <c r="G188" i="5"/>
  <c r="E188" i="5"/>
  <c r="G187" i="5"/>
  <c r="E187" i="5"/>
  <c r="G186" i="5"/>
  <c r="E186" i="5"/>
  <c r="G185" i="5"/>
  <c r="E185" i="5"/>
  <c r="N184" i="5"/>
  <c r="L184" i="5"/>
  <c r="B202" i="6" s="1"/>
  <c r="G184" i="5"/>
  <c r="E184" i="5"/>
  <c r="C182" i="5"/>
  <c r="J179" i="5"/>
  <c r="L178" i="5"/>
  <c r="B175" i="5"/>
  <c r="C165" i="5" s="1"/>
  <c r="G174" i="5"/>
  <c r="E174" i="5"/>
  <c r="G173" i="5"/>
  <c r="E173" i="5"/>
  <c r="G172" i="5"/>
  <c r="E172" i="5"/>
  <c r="G171" i="5"/>
  <c r="E171" i="5"/>
  <c r="G170" i="5"/>
  <c r="E170" i="5"/>
  <c r="G169" i="5"/>
  <c r="E169" i="5"/>
  <c r="N168" i="5"/>
  <c r="L168" i="5"/>
  <c r="B201" i="6" s="1"/>
  <c r="G168" i="5"/>
  <c r="E168" i="5"/>
  <c r="C166" i="5"/>
  <c r="J163" i="5"/>
  <c r="L162" i="5"/>
  <c r="B159" i="5"/>
  <c r="C149" i="5" s="1"/>
  <c r="G158" i="5"/>
  <c r="E158" i="5"/>
  <c r="G157" i="5"/>
  <c r="E157" i="5"/>
  <c r="G156" i="5"/>
  <c r="E156" i="5"/>
  <c r="G155" i="5"/>
  <c r="E155" i="5"/>
  <c r="G154" i="5"/>
  <c r="E154" i="5"/>
  <c r="G153" i="5"/>
  <c r="E153" i="5"/>
  <c r="N152" i="5"/>
  <c r="L152" i="5"/>
  <c r="B200" i="6" s="1"/>
  <c r="G152" i="5"/>
  <c r="E152" i="5"/>
  <c r="C150" i="5"/>
  <c r="J147" i="5"/>
  <c r="L146" i="5"/>
  <c r="E125" i="5"/>
  <c r="G125" i="5"/>
  <c r="B143" i="5"/>
  <c r="C133" i="5" s="1"/>
  <c r="G142" i="5"/>
  <c r="E142" i="5"/>
  <c r="G141" i="5"/>
  <c r="E141" i="5"/>
  <c r="G140" i="5"/>
  <c r="E140" i="5"/>
  <c r="G139" i="5"/>
  <c r="E139" i="5"/>
  <c r="G138" i="5"/>
  <c r="E138" i="5"/>
  <c r="G137" i="5"/>
  <c r="E137" i="5"/>
  <c r="N136" i="5"/>
  <c r="L136" i="5"/>
  <c r="B199" i="6" s="1"/>
  <c r="G136" i="5"/>
  <c r="E136" i="5"/>
  <c r="C134" i="5"/>
  <c r="J131" i="5"/>
  <c r="L130" i="5"/>
  <c r="B127" i="5"/>
  <c r="C114" i="5" s="1"/>
  <c r="G126" i="5"/>
  <c r="E126" i="5"/>
  <c r="G124" i="5"/>
  <c r="E124" i="5"/>
  <c r="G123" i="5"/>
  <c r="E123" i="5"/>
  <c r="G122" i="5"/>
  <c r="E122" i="5"/>
  <c r="G121" i="5"/>
  <c r="E121" i="5"/>
  <c r="G120" i="5"/>
  <c r="E120" i="5"/>
  <c r="G119" i="5"/>
  <c r="E119" i="5"/>
  <c r="G118" i="5"/>
  <c r="E118" i="5"/>
  <c r="N117" i="5"/>
  <c r="L117" i="5"/>
  <c r="B205" i="6" s="1"/>
  <c r="G117" i="5"/>
  <c r="E117" i="5"/>
  <c r="C115" i="5"/>
  <c r="J112" i="5"/>
  <c r="L111" i="5"/>
  <c r="B108" i="5"/>
  <c r="C97" i="5" s="1"/>
  <c r="G107" i="5"/>
  <c r="E107" i="5"/>
  <c r="G106" i="5"/>
  <c r="E106" i="5"/>
  <c r="G105" i="5"/>
  <c r="E105" i="5"/>
  <c r="G104" i="5"/>
  <c r="E104" i="5"/>
  <c r="G103" i="5"/>
  <c r="E103" i="5"/>
  <c r="G102" i="5"/>
  <c r="E102" i="5"/>
  <c r="G101" i="5"/>
  <c r="E101" i="5"/>
  <c r="N100" i="5"/>
  <c r="L100" i="5"/>
  <c r="B204" i="6" s="1"/>
  <c r="G100" i="5"/>
  <c r="E100" i="5"/>
  <c r="C98" i="5"/>
  <c r="J95" i="5"/>
  <c r="L94" i="5"/>
  <c r="B91" i="5"/>
  <c r="C84" i="5" s="1"/>
  <c r="G90" i="5"/>
  <c r="E90" i="5"/>
  <c r="G89" i="5"/>
  <c r="E89" i="5"/>
  <c r="G88" i="5"/>
  <c r="E88" i="5"/>
  <c r="N87" i="5"/>
  <c r="L87" i="5"/>
  <c r="B58" i="6" s="1"/>
  <c r="G87" i="5"/>
  <c r="E87" i="5"/>
  <c r="C85" i="5"/>
  <c r="J82" i="5"/>
  <c r="L81" i="5"/>
  <c r="B78" i="5"/>
  <c r="C69" i="5" s="1"/>
  <c r="G77" i="5"/>
  <c r="E77" i="5"/>
  <c r="G76" i="5"/>
  <c r="E76" i="5"/>
  <c r="G75" i="5"/>
  <c r="E75" i="5"/>
  <c r="G74" i="5"/>
  <c r="E74" i="5"/>
  <c r="G73" i="5"/>
  <c r="E73" i="5"/>
  <c r="N72" i="5"/>
  <c r="L72" i="5"/>
  <c r="B64" i="6" s="1"/>
  <c r="G72" i="5"/>
  <c r="E72" i="5"/>
  <c r="C70" i="5"/>
  <c r="J67" i="5"/>
  <c r="L66" i="5"/>
  <c r="E55" i="5"/>
  <c r="G55" i="5"/>
  <c r="E56" i="5"/>
  <c r="G56" i="5"/>
  <c r="E57" i="5"/>
  <c r="G57" i="5"/>
  <c r="E58" i="5"/>
  <c r="G58" i="5"/>
  <c r="E59" i="5"/>
  <c r="G59" i="5"/>
  <c r="E60" i="5"/>
  <c r="G60" i="5"/>
  <c r="E61" i="5"/>
  <c r="G61" i="5"/>
  <c r="E37" i="5"/>
  <c r="G37" i="5"/>
  <c r="E38" i="5"/>
  <c r="G38" i="5"/>
  <c r="E39" i="5"/>
  <c r="G39" i="5"/>
  <c r="E40" i="5"/>
  <c r="G40" i="5"/>
  <c r="E41" i="5"/>
  <c r="G41" i="5"/>
  <c r="E42" i="5"/>
  <c r="G42" i="5"/>
  <c r="E43" i="5"/>
  <c r="G43" i="5"/>
  <c r="E44" i="5"/>
  <c r="G44" i="5"/>
  <c r="B16" i="5"/>
  <c r="L16" i="5" s="1"/>
  <c r="B2" i="5"/>
  <c r="L2" i="5" s="1"/>
  <c r="B63" i="5"/>
  <c r="C51" i="5" s="1"/>
  <c r="N62" i="5"/>
  <c r="L62" i="5"/>
  <c r="B219" i="6" s="1"/>
  <c r="G62" i="5"/>
  <c r="E62" i="5"/>
  <c r="N54" i="5"/>
  <c r="L54" i="5"/>
  <c r="B153" i="6" s="1"/>
  <c r="G54" i="5"/>
  <c r="E54" i="5"/>
  <c r="C52" i="5"/>
  <c r="F767" i="5" s="1"/>
  <c r="M767" i="5" s="1"/>
  <c r="C33" i="6" s="1"/>
  <c r="J49" i="5"/>
  <c r="L48" i="5"/>
  <c r="B45" i="5"/>
  <c r="N36" i="5"/>
  <c r="L36" i="5"/>
  <c r="B154" i="6" s="1"/>
  <c r="G36" i="5"/>
  <c r="E36" i="5"/>
  <c r="C34" i="5"/>
  <c r="F40" i="5" s="1"/>
  <c r="M40" i="5" s="1"/>
  <c r="J31" i="5"/>
  <c r="L30" i="5"/>
  <c r="B27" i="5"/>
  <c r="C19" i="5" s="1"/>
  <c r="C18" i="5" s="1"/>
  <c r="N26" i="5"/>
  <c r="L26" i="5"/>
  <c r="B176" i="6" s="1"/>
  <c r="G26" i="5"/>
  <c r="E26" i="5"/>
  <c r="N25" i="5"/>
  <c r="L25" i="5"/>
  <c r="B217" i="6" s="1"/>
  <c r="G25" i="5"/>
  <c r="E25" i="5"/>
  <c r="N24" i="5"/>
  <c r="L24" i="5"/>
  <c r="G24" i="5"/>
  <c r="E24" i="5"/>
  <c r="N23" i="5"/>
  <c r="L23" i="5"/>
  <c r="G23" i="5"/>
  <c r="E23" i="5"/>
  <c r="N22" i="5"/>
  <c r="L22" i="5"/>
  <c r="B51" i="6" s="1"/>
  <c r="G22" i="5"/>
  <c r="E22" i="5"/>
  <c r="C20" i="5"/>
  <c r="J17" i="5"/>
  <c r="C5" i="5"/>
  <c r="N12" i="5"/>
  <c r="L12" i="5"/>
  <c r="B175" i="6" s="1"/>
  <c r="G12" i="5"/>
  <c r="E12" i="5"/>
  <c r="N11" i="5"/>
  <c r="L11" i="5"/>
  <c r="B216" i="6" s="1"/>
  <c r="G11" i="5"/>
  <c r="E11" i="5"/>
  <c r="N10" i="5"/>
  <c r="L10" i="5"/>
  <c r="G10" i="5"/>
  <c r="E10" i="5"/>
  <c r="N9" i="5"/>
  <c r="L9" i="5"/>
  <c r="G9" i="5"/>
  <c r="E9" i="5"/>
  <c r="N8" i="5"/>
  <c r="L8" i="5"/>
  <c r="B52" i="6" s="1"/>
  <c r="G8" i="5"/>
  <c r="E8" i="5"/>
  <c r="C6" i="5"/>
  <c r="F10" i="5" s="1"/>
  <c r="M10" i="5" s="1"/>
  <c r="J3" i="5"/>
  <c r="F176" i="6" l="1"/>
  <c r="F177" i="6" s="1"/>
  <c r="H800" i="5"/>
  <c r="H797" i="5"/>
  <c r="H795" i="5"/>
  <c r="H794" i="5"/>
  <c r="H801" i="5" s="1"/>
  <c r="J791" i="5" s="1"/>
  <c r="J790" i="5" s="1"/>
  <c r="J792" i="5" s="1"/>
  <c r="H784" i="5"/>
  <c r="H724" i="5"/>
  <c r="H726" i="5"/>
  <c r="H728" i="5"/>
  <c r="H730" i="5"/>
  <c r="H732" i="5"/>
  <c r="H747" i="5"/>
  <c r="H761" i="5"/>
  <c r="H770" i="5" s="1"/>
  <c r="J758" i="5" s="1"/>
  <c r="J757" i="5" s="1"/>
  <c r="J759" i="5" s="1"/>
  <c r="H765" i="5"/>
  <c r="F781" i="5"/>
  <c r="M781" i="5" s="1"/>
  <c r="C32" i="6" s="1"/>
  <c r="F796" i="5"/>
  <c r="M796" i="5" s="1"/>
  <c r="C258" i="6" s="1"/>
  <c r="H781" i="5"/>
  <c r="F784" i="5"/>
  <c r="M784" i="5" s="1"/>
  <c r="C109" i="6" s="1"/>
  <c r="F795" i="5"/>
  <c r="M795" i="5" s="1"/>
  <c r="C135" i="6" s="1"/>
  <c r="H796" i="5"/>
  <c r="F799" i="5"/>
  <c r="M799" i="5" s="1"/>
  <c r="C239" i="6" s="1"/>
  <c r="F780" i="5"/>
  <c r="M780" i="5" s="1"/>
  <c r="C134" i="6" s="1"/>
  <c r="H780" i="5"/>
  <c r="H785" i="5" s="1"/>
  <c r="J776" i="5" s="1"/>
  <c r="J775" i="5" s="1"/>
  <c r="J777" i="5" s="1"/>
  <c r="F794" i="5"/>
  <c r="M794" i="5" s="1"/>
  <c r="C281" i="6" s="1"/>
  <c r="H798" i="5"/>
  <c r="F779" i="5"/>
  <c r="M779" i="5" s="1"/>
  <c r="C279" i="6" s="1"/>
  <c r="F783" i="5"/>
  <c r="M783" i="5" s="1"/>
  <c r="C59" i="6" s="1"/>
  <c r="F798" i="5"/>
  <c r="M798" i="5" s="1"/>
  <c r="C302" i="6" s="1"/>
  <c r="H768" i="5"/>
  <c r="F782" i="5"/>
  <c r="M782" i="5" s="1"/>
  <c r="C78" i="6" s="1"/>
  <c r="F797" i="5"/>
  <c r="M797" i="5" s="1"/>
  <c r="C15" i="6" s="1"/>
  <c r="F800" i="5"/>
  <c r="M800" i="5" s="1"/>
  <c r="C241" i="6" s="1"/>
  <c r="F768" i="5"/>
  <c r="M768" i="5" s="1"/>
  <c r="C133" i="6" s="1"/>
  <c r="F744" i="5"/>
  <c r="M744" i="5" s="1"/>
  <c r="H762" i="5"/>
  <c r="F764" i="5"/>
  <c r="M764" i="5" s="1"/>
  <c r="C12" i="6" s="1"/>
  <c r="F769" i="5"/>
  <c r="M769" i="5" s="1"/>
  <c r="C280" i="6" s="1"/>
  <c r="H764" i="5"/>
  <c r="F761" i="5"/>
  <c r="M761" i="5" s="1"/>
  <c r="H769" i="5"/>
  <c r="F763" i="5"/>
  <c r="M763" i="5" s="1"/>
  <c r="C251" i="6" s="1"/>
  <c r="H763" i="5"/>
  <c r="F766" i="5"/>
  <c r="M766" i="5" s="1"/>
  <c r="C84" i="6" s="1"/>
  <c r="F762" i="5"/>
  <c r="M762" i="5" s="1"/>
  <c r="C164" i="6" s="1"/>
  <c r="F765" i="5"/>
  <c r="M765" i="5" s="1"/>
  <c r="C88" i="6" s="1"/>
  <c r="H748" i="5"/>
  <c r="H744" i="5"/>
  <c r="F138" i="5"/>
  <c r="M138" i="5" s="1"/>
  <c r="C270" i="6" s="1"/>
  <c r="F747" i="5"/>
  <c r="M747" i="5" s="1"/>
  <c r="C288" i="6" s="1"/>
  <c r="F750" i="5"/>
  <c r="M750" i="5" s="1"/>
  <c r="C132" i="6" s="1"/>
  <c r="F745" i="5"/>
  <c r="M745" i="5" s="1"/>
  <c r="C121" i="6" s="1"/>
  <c r="F748" i="5"/>
  <c r="M748" i="5" s="1"/>
  <c r="C29" i="6" s="1"/>
  <c r="F751" i="5"/>
  <c r="M751" i="5" s="1"/>
  <c r="C283" i="6" s="1"/>
  <c r="F746" i="5"/>
  <c r="M746" i="5" s="1"/>
  <c r="C87" i="6" s="1"/>
  <c r="F749" i="5"/>
  <c r="M749" i="5" s="1"/>
  <c r="C48" i="6" s="1"/>
  <c r="H685" i="5"/>
  <c r="F743" i="5"/>
  <c r="M743" i="5" s="1"/>
  <c r="C49" i="6" s="1"/>
  <c r="H743" i="5"/>
  <c r="H752" i="5" s="1"/>
  <c r="J740" i="5" s="1"/>
  <c r="J739" i="5" s="1"/>
  <c r="J741" i="5" s="1"/>
  <c r="H749" i="5"/>
  <c r="H746" i="5"/>
  <c r="H745" i="5"/>
  <c r="H705" i="5"/>
  <c r="F686" i="5"/>
  <c r="M686" i="5" s="1"/>
  <c r="C277" i="6" s="1"/>
  <c r="F685" i="5"/>
  <c r="M685" i="5" s="1"/>
  <c r="C169" i="6" s="1"/>
  <c r="H686" i="5"/>
  <c r="H722" i="5"/>
  <c r="F687" i="5"/>
  <c r="M687" i="5" s="1"/>
  <c r="C77" i="6" s="1"/>
  <c r="H689" i="5"/>
  <c r="H721" i="5"/>
  <c r="H723" i="5"/>
  <c r="F707" i="5"/>
  <c r="M707" i="5" s="1"/>
  <c r="C140" i="6" s="1"/>
  <c r="F727" i="5"/>
  <c r="M727" i="5" s="1"/>
  <c r="C117" i="6" s="1"/>
  <c r="F731" i="5"/>
  <c r="M731" i="5" s="1"/>
  <c r="C285" i="6" s="1"/>
  <c r="F690" i="5"/>
  <c r="M690" i="5" s="1"/>
  <c r="C255" i="6" s="1"/>
  <c r="F724" i="5"/>
  <c r="M724" i="5" s="1"/>
  <c r="C195" i="6" s="1"/>
  <c r="H708" i="5"/>
  <c r="H690" i="5"/>
  <c r="H688" i="5"/>
  <c r="H684" i="5"/>
  <c r="H695" i="5" s="1"/>
  <c r="J681" i="5" s="1"/>
  <c r="J680" i="5" s="1"/>
  <c r="J682" i="5" s="1"/>
  <c r="H687" i="5"/>
  <c r="F693" i="5"/>
  <c r="M693" i="5" s="1"/>
  <c r="C291" i="6" s="1"/>
  <c r="F704" i="5"/>
  <c r="M704" i="5" s="1"/>
  <c r="F711" i="5"/>
  <c r="M711" i="5" s="1"/>
  <c r="C282" i="6" s="1"/>
  <c r="F689" i="5"/>
  <c r="M689" i="5" s="1"/>
  <c r="C103" i="6" s="1"/>
  <c r="H704" i="5"/>
  <c r="H712" i="5" s="1"/>
  <c r="J701" i="5" s="1"/>
  <c r="J700" i="5" s="1"/>
  <c r="J702" i="5" s="1"/>
  <c r="F723" i="5"/>
  <c r="M723" i="5" s="1"/>
  <c r="C11" i="6" s="1"/>
  <c r="F726" i="5"/>
  <c r="M726" i="5" s="1"/>
  <c r="C102" i="6" s="1"/>
  <c r="F730" i="5"/>
  <c r="M730" i="5" s="1"/>
  <c r="C61" i="6" s="1"/>
  <c r="F733" i="5"/>
  <c r="M733" i="5" s="1"/>
  <c r="C191" i="6" s="1"/>
  <c r="F684" i="5"/>
  <c r="M684" i="5" s="1"/>
  <c r="C120" i="6" s="1"/>
  <c r="F692" i="5"/>
  <c r="M692" i="5" s="1"/>
  <c r="C293" i="6" s="1"/>
  <c r="F706" i="5"/>
  <c r="M706" i="5" s="1"/>
  <c r="C141" i="6" s="1"/>
  <c r="F710" i="5"/>
  <c r="M710" i="5" s="1"/>
  <c r="C152" i="6" s="1"/>
  <c r="H706" i="5"/>
  <c r="F709" i="5"/>
  <c r="M709" i="5" s="1"/>
  <c r="C47" i="6" s="1"/>
  <c r="F722" i="5"/>
  <c r="M722" i="5" s="1"/>
  <c r="C99" i="6" s="1"/>
  <c r="F729" i="5"/>
  <c r="M729" i="5" s="1"/>
  <c r="C96" i="6" s="1"/>
  <c r="F688" i="5"/>
  <c r="M688" i="5" s="1"/>
  <c r="C108" i="6" s="1"/>
  <c r="F691" i="5"/>
  <c r="M691" i="5" s="1"/>
  <c r="C128" i="6" s="1"/>
  <c r="F725" i="5"/>
  <c r="M725" i="5" s="1"/>
  <c r="C114" i="6" s="1"/>
  <c r="F732" i="5"/>
  <c r="M732" i="5" s="1"/>
  <c r="C69" i="6" s="1"/>
  <c r="F694" i="5"/>
  <c r="M694" i="5" s="1"/>
  <c r="C292" i="6" s="1"/>
  <c r="F705" i="5"/>
  <c r="M705" i="5" s="1"/>
  <c r="C163" i="6" s="1"/>
  <c r="F708" i="5"/>
  <c r="M708" i="5" s="1"/>
  <c r="C244" i="6" s="1"/>
  <c r="F721" i="5"/>
  <c r="M721" i="5" s="1"/>
  <c r="C171" i="6" s="1"/>
  <c r="F728" i="5"/>
  <c r="M728" i="5" s="1"/>
  <c r="C278" i="6" s="1"/>
  <c r="F658" i="5"/>
  <c r="M658" i="5" s="1"/>
  <c r="C185" i="6" s="1"/>
  <c r="H658" i="5"/>
  <c r="F627" i="5"/>
  <c r="M627" i="5" s="1"/>
  <c r="C60" i="6" s="1"/>
  <c r="F628" i="5"/>
  <c r="M628" i="5" s="1"/>
  <c r="C284" i="6" s="1"/>
  <c r="F629" i="5"/>
  <c r="M629" i="5" s="1"/>
  <c r="C68" i="6" s="1"/>
  <c r="F626" i="5"/>
  <c r="M626" i="5" s="1"/>
  <c r="C95" i="6" s="1"/>
  <c r="H644" i="5"/>
  <c r="H657" i="5"/>
  <c r="H589" i="5"/>
  <c r="H598" i="5" s="1"/>
  <c r="J586" i="5" s="1"/>
  <c r="J585" i="5" s="1"/>
  <c r="J587" i="5" s="1"/>
  <c r="H530" i="5"/>
  <c r="H618" i="5"/>
  <c r="H674" i="5"/>
  <c r="H486" i="5"/>
  <c r="H499" i="5"/>
  <c r="H621" i="5"/>
  <c r="H485" i="5"/>
  <c r="H558" i="5"/>
  <c r="H592" i="5"/>
  <c r="H326" i="5"/>
  <c r="H309" i="5"/>
  <c r="H364" i="5"/>
  <c r="H500" i="5"/>
  <c r="F466" i="5"/>
  <c r="M466" i="5" s="1"/>
  <c r="C147" i="6" s="1"/>
  <c r="H643" i="5"/>
  <c r="H659" i="5"/>
  <c r="H466" i="5"/>
  <c r="H501" i="5"/>
  <c r="H555" i="5"/>
  <c r="H563" i="5" s="1"/>
  <c r="J552" i="5" s="1"/>
  <c r="J551" i="5" s="1"/>
  <c r="J553" i="5" s="1"/>
  <c r="H559" i="5"/>
  <c r="H575" i="5"/>
  <c r="H577" i="5"/>
  <c r="H593" i="5"/>
  <c r="H671" i="5"/>
  <c r="H673" i="5"/>
  <c r="H483" i="5"/>
  <c r="H514" i="5"/>
  <c r="H516" i="5"/>
  <c r="H529" i="5"/>
  <c r="H622" i="5"/>
  <c r="H496" i="5"/>
  <c r="H503" i="5" s="1"/>
  <c r="J493" i="5" s="1"/>
  <c r="J492" i="5" s="1"/>
  <c r="J494" i="5" s="1"/>
  <c r="H543" i="5"/>
  <c r="H545" i="5"/>
  <c r="H654" i="5"/>
  <c r="H656" i="5"/>
  <c r="H513" i="5"/>
  <c r="H574" i="5"/>
  <c r="H576" i="5"/>
  <c r="H590" i="5"/>
  <c r="H526" i="5"/>
  <c r="H532" i="5" s="1"/>
  <c r="J523" i="5" s="1"/>
  <c r="J522" i="5" s="1"/>
  <c r="J524" i="5" s="1"/>
  <c r="H619" i="5"/>
  <c r="H482" i="5"/>
  <c r="H487" i="5" s="1"/>
  <c r="J479" i="5" s="1"/>
  <c r="J478" i="5" s="1"/>
  <c r="J480" i="5" s="1"/>
  <c r="H484" i="5"/>
  <c r="H497" i="5"/>
  <c r="H542" i="5"/>
  <c r="H468" i="5"/>
  <c r="H465" i="5"/>
  <c r="H473" i="5" s="1"/>
  <c r="J462" i="5" s="1"/>
  <c r="J461" i="5" s="1"/>
  <c r="J463" i="5" s="1"/>
  <c r="F484" i="5"/>
  <c r="M484" i="5" s="1"/>
  <c r="C71" i="6" s="1"/>
  <c r="F561" i="5"/>
  <c r="M561" i="5" s="1"/>
  <c r="C184" i="6" s="1"/>
  <c r="F576" i="5"/>
  <c r="M576" i="5" s="1"/>
  <c r="C254" i="6" s="1"/>
  <c r="F656" i="5"/>
  <c r="M656" i="5" s="1"/>
  <c r="C196" i="6" s="1"/>
  <c r="F469" i="5"/>
  <c r="M469" i="5" s="1"/>
  <c r="C186" i="6" s="1"/>
  <c r="F513" i="5"/>
  <c r="M513" i="5" s="1"/>
  <c r="C157" i="6" s="1"/>
  <c r="F516" i="5"/>
  <c r="M516" i="5" s="1"/>
  <c r="C172" i="6" s="1"/>
  <c r="F542" i="5"/>
  <c r="M542" i="5" s="1"/>
  <c r="C43" i="6" s="1"/>
  <c r="F545" i="5"/>
  <c r="M545" i="5" s="1"/>
  <c r="C215" i="6" s="1"/>
  <c r="F557" i="5"/>
  <c r="M557" i="5" s="1"/>
  <c r="C85" i="6" s="1"/>
  <c r="F572" i="5"/>
  <c r="M572" i="5" s="1"/>
  <c r="F575" i="5"/>
  <c r="M575" i="5" s="1"/>
  <c r="C240" i="6" s="1"/>
  <c r="F579" i="5"/>
  <c r="M579" i="5" s="1"/>
  <c r="C126" i="6" s="1"/>
  <c r="F591" i="5"/>
  <c r="M591" i="5" s="1"/>
  <c r="C271" i="6" s="1"/>
  <c r="F597" i="5"/>
  <c r="M597" i="5" s="1"/>
  <c r="C8" i="6" s="1"/>
  <c r="F607" i="5"/>
  <c r="M607" i="5" s="1"/>
  <c r="C106" i="6" s="1"/>
  <c r="F620" i="5"/>
  <c r="M620" i="5" s="1"/>
  <c r="C9" i="6" s="1"/>
  <c r="F640" i="5"/>
  <c r="M640" i="5" s="1"/>
  <c r="C148" i="6" s="1"/>
  <c r="F643" i="5"/>
  <c r="M643" i="5" s="1"/>
  <c r="C127" i="6" s="1"/>
  <c r="F502" i="5"/>
  <c r="M502" i="5" s="1"/>
  <c r="C151" i="6" s="1"/>
  <c r="F528" i="5"/>
  <c r="M528" i="5" s="1"/>
  <c r="C31" i="6" s="1"/>
  <c r="H557" i="5"/>
  <c r="F560" i="5"/>
  <c r="M560" i="5" s="1"/>
  <c r="C26" i="6" s="1"/>
  <c r="H572" i="5"/>
  <c r="H580" i="5" s="1"/>
  <c r="J569" i="5" s="1"/>
  <c r="J568" i="5" s="1"/>
  <c r="J570" i="5" s="1"/>
  <c r="H591" i="5"/>
  <c r="F594" i="5"/>
  <c r="M594" i="5" s="1"/>
  <c r="C136" i="6" s="1"/>
  <c r="H597" i="5"/>
  <c r="H607" i="5"/>
  <c r="H609" i="5" s="1"/>
  <c r="J604" i="5" s="1"/>
  <c r="J603" i="5" s="1"/>
  <c r="J605" i="5" s="1"/>
  <c r="H620" i="5"/>
  <c r="F623" i="5"/>
  <c r="M623" i="5" s="1"/>
  <c r="C101" i="6" s="1"/>
  <c r="F630" i="5"/>
  <c r="M630" i="5" s="1"/>
  <c r="C190" i="6" s="1"/>
  <c r="H640" i="5"/>
  <c r="H655" i="5"/>
  <c r="F669" i="5"/>
  <c r="M669" i="5" s="1"/>
  <c r="C167" i="6" s="1"/>
  <c r="F672" i="5"/>
  <c r="M672" i="5" s="1"/>
  <c r="C46" i="6" s="1"/>
  <c r="F496" i="5"/>
  <c r="M496" i="5" s="1"/>
  <c r="F499" i="5"/>
  <c r="M499" i="5" s="1"/>
  <c r="C25" i="6" s="1"/>
  <c r="F673" i="5"/>
  <c r="M673" i="5" s="1"/>
  <c r="C67" i="6" s="1"/>
  <c r="F470" i="5"/>
  <c r="M470" i="5" s="1"/>
  <c r="C129" i="6" s="1"/>
  <c r="F483" i="5"/>
  <c r="M483" i="5" s="1"/>
  <c r="C155" i="6" s="1"/>
  <c r="F486" i="5"/>
  <c r="M486" i="5" s="1"/>
  <c r="C250" i="6" s="1"/>
  <c r="F498" i="5"/>
  <c r="M498" i="5" s="1"/>
  <c r="C125" i="6" s="1"/>
  <c r="F512" i="5"/>
  <c r="M512" i="5" s="1"/>
  <c r="F515" i="5"/>
  <c r="M515" i="5" s="1"/>
  <c r="C181" i="6" s="1"/>
  <c r="H528" i="5"/>
  <c r="F531" i="5"/>
  <c r="M531" i="5" s="1"/>
  <c r="C42" i="6" s="1"/>
  <c r="F541" i="5"/>
  <c r="M541" i="5" s="1"/>
  <c r="C30" i="6" s="1"/>
  <c r="F544" i="5"/>
  <c r="M544" i="5" s="1"/>
  <c r="C14" i="6" s="1"/>
  <c r="H556" i="5"/>
  <c r="H560" i="5"/>
  <c r="H594" i="5"/>
  <c r="H623" i="5"/>
  <c r="H630" i="5"/>
  <c r="F655" i="5"/>
  <c r="M655" i="5" s="1"/>
  <c r="C162" i="6" s="1"/>
  <c r="H669" i="5"/>
  <c r="H675" i="5" s="1"/>
  <c r="J666" i="5" s="1"/>
  <c r="J665" i="5" s="1"/>
  <c r="J667" i="5" s="1"/>
  <c r="H672" i="5"/>
  <c r="F624" i="5"/>
  <c r="M624" i="5" s="1"/>
  <c r="C116" i="6" s="1"/>
  <c r="F644" i="5"/>
  <c r="M644" i="5" s="1"/>
  <c r="C10" i="6" s="1"/>
  <c r="H498" i="5"/>
  <c r="F501" i="5"/>
  <c r="M501" i="5" s="1"/>
  <c r="C41" i="6" s="1"/>
  <c r="H512" i="5"/>
  <c r="H517" i="5" s="1"/>
  <c r="J509" i="5" s="1"/>
  <c r="J508" i="5" s="1"/>
  <c r="J510" i="5" s="1"/>
  <c r="H515" i="5"/>
  <c r="H527" i="5"/>
  <c r="H531" i="5"/>
  <c r="H541" i="5"/>
  <c r="H544" i="5"/>
  <c r="F556" i="5"/>
  <c r="M556" i="5" s="1"/>
  <c r="C159" i="6" s="1"/>
  <c r="F559" i="5"/>
  <c r="M559" i="5" s="1"/>
  <c r="C166" i="6" s="1"/>
  <c r="F574" i="5"/>
  <c r="M574" i="5" s="1"/>
  <c r="C238" i="6" s="1"/>
  <c r="F578" i="5"/>
  <c r="M578" i="5" s="1"/>
  <c r="C44" i="6" s="1"/>
  <c r="F590" i="5"/>
  <c r="M590" i="5" s="1"/>
  <c r="C161" i="6" s="1"/>
  <c r="F593" i="5"/>
  <c r="M593" i="5" s="1"/>
  <c r="C83" i="6" s="1"/>
  <c r="F596" i="5"/>
  <c r="M596" i="5" s="1"/>
  <c r="C274" i="6" s="1"/>
  <c r="F619" i="5"/>
  <c r="M619" i="5" s="1"/>
  <c r="C98" i="6" s="1"/>
  <c r="F622" i="5"/>
  <c r="M622" i="5" s="1"/>
  <c r="C113" i="6" s="1"/>
  <c r="F642" i="5"/>
  <c r="M642" i="5" s="1"/>
  <c r="C112" i="6" s="1"/>
  <c r="F659" i="5"/>
  <c r="M659" i="5" s="1"/>
  <c r="C45" i="6" s="1"/>
  <c r="F670" i="5"/>
  <c r="M670" i="5" s="1"/>
  <c r="C28" i="6" s="1"/>
  <c r="F482" i="5"/>
  <c r="M482" i="5" s="1"/>
  <c r="F485" i="5"/>
  <c r="M485" i="5" s="1"/>
  <c r="C187" i="6" s="1"/>
  <c r="F527" i="5"/>
  <c r="M527" i="5" s="1"/>
  <c r="C158" i="6" s="1"/>
  <c r="F530" i="5"/>
  <c r="M530" i="5" s="1"/>
  <c r="C130" i="6" s="1"/>
  <c r="F562" i="5"/>
  <c r="M562" i="5" s="1"/>
  <c r="C131" i="6" s="1"/>
  <c r="F625" i="5"/>
  <c r="M625" i="5" s="1"/>
  <c r="C275" i="6" s="1"/>
  <c r="H642" i="5"/>
  <c r="F654" i="5"/>
  <c r="M654" i="5" s="1"/>
  <c r="F657" i="5"/>
  <c r="M657" i="5" s="1"/>
  <c r="C86" i="6" s="1"/>
  <c r="F671" i="5"/>
  <c r="M671" i="5" s="1"/>
  <c r="C268" i="6" s="1"/>
  <c r="F471" i="5"/>
  <c r="M471" i="5" s="1"/>
  <c r="C273" i="6" s="1"/>
  <c r="F468" i="5"/>
  <c r="M468" i="5" s="1"/>
  <c r="C24" i="6" s="1"/>
  <c r="F497" i="5"/>
  <c r="M497" i="5" s="1"/>
  <c r="C156" i="6" s="1"/>
  <c r="F500" i="5"/>
  <c r="M500" i="5" s="1"/>
  <c r="C183" i="6" s="1"/>
  <c r="F514" i="5"/>
  <c r="M514" i="5" s="1"/>
  <c r="C188" i="6" s="1"/>
  <c r="F543" i="5"/>
  <c r="M543" i="5" s="1"/>
  <c r="C257" i="6" s="1"/>
  <c r="F555" i="5"/>
  <c r="M555" i="5" s="1"/>
  <c r="F558" i="5"/>
  <c r="M558" i="5" s="1"/>
  <c r="C287" i="6" s="1"/>
  <c r="H573" i="5"/>
  <c r="F577" i="5"/>
  <c r="M577" i="5" s="1"/>
  <c r="C27" i="6" s="1"/>
  <c r="F589" i="5"/>
  <c r="M589" i="5" s="1"/>
  <c r="F592" i="5"/>
  <c r="M592" i="5" s="1"/>
  <c r="C89" i="6" s="1"/>
  <c r="H608" i="5"/>
  <c r="F618" i="5"/>
  <c r="M618" i="5" s="1"/>
  <c r="C170" i="6" s="1"/>
  <c r="F621" i="5"/>
  <c r="M621" i="5" s="1"/>
  <c r="C194" i="6" s="1"/>
  <c r="H641" i="5"/>
  <c r="F674" i="5"/>
  <c r="M674" i="5" s="1"/>
  <c r="C276" i="6" s="1"/>
  <c r="F526" i="5"/>
  <c r="M526" i="5" s="1"/>
  <c r="F529" i="5"/>
  <c r="M529" i="5" s="1"/>
  <c r="C256" i="6" s="1"/>
  <c r="F573" i="5"/>
  <c r="M573" i="5" s="1"/>
  <c r="C160" i="6" s="1"/>
  <c r="F595" i="5"/>
  <c r="M595" i="5" s="1"/>
  <c r="C304" i="6" s="1"/>
  <c r="F608" i="5"/>
  <c r="M608" i="5" s="1"/>
  <c r="C97" i="6" s="1"/>
  <c r="F641" i="5"/>
  <c r="M641" i="5" s="1"/>
  <c r="C107" i="6" s="1"/>
  <c r="H670" i="5"/>
  <c r="H471" i="5"/>
  <c r="H470" i="5"/>
  <c r="H469" i="5"/>
  <c r="F440" i="5"/>
  <c r="M440" i="5" s="1"/>
  <c r="C63" i="6" s="1"/>
  <c r="F465" i="5"/>
  <c r="M465" i="5" s="1"/>
  <c r="C193" i="6" s="1"/>
  <c r="F472" i="5"/>
  <c r="M472" i="5" s="1"/>
  <c r="C7" i="6" s="1"/>
  <c r="F467" i="5"/>
  <c r="M467" i="5" s="1"/>
  <c r="C305" i="6" s="1"/>
  <c r="H467" i="5"/>
  <c r="F436" i="5"/>
  <c r="M436" i="5" s="1"/>
  <c r="C146" i="6" s="1"/>
  <c r="H436" i="5"/>
  <c r="F421" i="5"/>
  <c r="M421" i="5" s="1"/>
  <c r="C145" i="6" s="1"/>
  <c r="F454" i="5"/>
  <c r="M454" i="5" s="1"/>
  <c r="C180" i="6" s="1"/>
  <c r="F394" i="5"/>
  <c r="M394" i="5" s="1"/>
  <c r="C197" i="6" s="1"/>
  <c r="F352" i="5"/>
  <c r="M352" i="5" s="1"/>
  <c r="C173" i="6" s="1"/>
  <c r="F324" i="5"/>
  <c r="M324" i="5" s="1"/>
  <c r="C189" i="6" s="1"/>
  <c r="F438" i="5"/>
  <c r="M438" i="5" s="1"/>
  <c r="C100" i="6" s="1"/>
  <c r="F391" i="5"/>
  <c r="M391" i="5" s="1"/>
  <c r="C143" i="6" s="1"/>
  <c r="F339" i="5"/>
  <c r="M339" i="5" s="1"/>
  <c r="C40" i="6" s="1"/>
  <c r="F295" i="5"/>
  <c r="M295" i="5" s="1"/>
  <c r="C267" i="6" s="1"/>
  <c r="F408" i="5"/>
  <c r="M408" i="5" s="1"/>
  <c r="C66" i="6" s="1"/>
  <c r="F365" i="5"/>
  <c r="M365" i="5" s="1"/>
  <c r="C168" i="6" s="1"/>
  <c r="F326" i="5"/>
  <c r="M326" i="5" s="1"/>
  <c r="C301" i="6" s="1"/>
  <c r="F453" i="5"/>
  <c r="M453" i="5" s="1"/>
  <c r="C123" i="6" s="1"/>
  <c r="F393" i="5"/>
  <c r="M393" i="5" s="1"/>
  <c r="C92" i="6" s="1"/>
  <c r="F341" i="5"/>
  <c r="M341" i="5" s="1"/>
  <c r="C233" i="6" s="1"/>
  <c r="F310" i="5"/>
  <c r="M310" i="5" s="1"/>
  <c r="C272" i="6" s="1"/>
  <c r="F424" i="5"/>
  <c r="M424" i="5" s="1"/>
  <c r="F379" i="5"/>
  <c r="M379" i="5" s="1"/>
  <c r="F328" i="5"/>
  <c r="M328" i="5" s="1"/>
  <c r="C232" i="6" s="1"/>
  <c r="F294" i="5"/>
  <c r="M294" i="5" s="1"/>
  <c r="C300" i="6" s="1"/>
  <c r="F407" i="5"/>
  <c r="M407" i="5" s="1"/>
  <c r="C110" i="6" s="1"/>
  <c r="F353" i="5"/>
  <c r="M353" i="5" s="1"/>
  <c r="C234" i="6" s="1"/>
  <c r="F325" i="5"/>
  <c r="M325" i="5" s="1"/>
  <c r="C245" i="6" s="1"/>
  <c r="F439" i="5"/>
  <c r="M439" i="5" s="1"/>
  <c r="C94" i="6" s="1"/>
  <c r="F392" i="5"/>
  <c r="M392" i="5" s="1"/>
  <c r="C115" i="6" s="1"/>
  <c r="F340" i="5"/>
  <c r="M340" i="5" s="1"/>
  <c r="C243" i="6" s="1"/>
  <c r="H327" i="5"/>
  <c r="F309" i="5"/>
  <c r="M309" i="5" s="1"/>
  <c r="F282" i="5"/>
  <c r="M282" i="5" s="1"/>
  <c r="F423" i="5"/>
  <c r="M423" i="5" s="1"/>
  <c r="C34" i="6" s="1"/>
  <c r="F366" i="5"/>
  <c r="M366" i="5" s="1"/>
  <c r="C138" i="6" s="1"/>
  <c r="F327" i="5"/>
  <c r="M327" i="5" s="1"/>
  <c r="C242" i="6" s="1"/>
  <c r="H328" i="5"/>
  <c r="H294" i="5"/>
  <c r="H295" i="5"/>
  <c r="H310" i="5"/>
  <c r="H325" i="5"/>
  <c r="H324" i="5"/>
  <c r="H341" i="5"/>
  <c r="H340" i="5"/>
  <c r="H339" i="5"/>
  <c r="H437" i="5"/>
  <c r="F455" i="5"/>
  <c r="M455" i="5" s="1"/>
  <c r="C174" i="6" s="1"/>
  <c r="F451" i="5"/>
  <c r="M451" i="5" s="1"/>
  <c r="C298" i="6" s="1"/>
  <c r="F435" i="5"/>
  <c r="M435" i="5" s="1"/>
  <c r="C294" i="6" s="1"/>
  <c r="F441" i="5"/>
  <c r="M441" i="5" s="1"/>
  <c r="C111" i="6" s="1"/>
  <c r="H451" i="5"/>
  <c r="H456" i="5" s="1"/>
  <c r="J448" i="5" s="1"/>
  <c r="J447" i="5" s="1"/>
  <c r="J449" i="5" s="1"/>
  <c r="H455" i="5"/>
  <c r="H435" i="5"/>
  <c r="H442" i="5" s="1"/>
  <c r="J432" i="5" s="1"/>
  <c r="J431" i="5" s="1"/>
  <c r="J433" i="5" s="1"/>
  <c r="H441" i="5"/>
  <c r="H420" i="5"/>
  <c r="H426" i="5" s="1"/>
  <c r="J417" i="5" s="1"/>
  <c r="J416" i="5" s="1"/>
  <c r="J418" i="5" s="1"/>
  <c r="F452" i="5"/>
  <c r="M452" i="5" s="1"/>
  <c r="C124" i="6" s="1"/>
  <c r="F437" i="5"/>
  <c r="M437" i="5" s="1"/>
  <c r="H452" i="5"/>
  <c r="H367" i="5"/>
  <c r="F405" i="5"/>
  <c r="M405" i="5" s="1"/>
  <c r="C297" i="6" s="1"/>
  <c r="H405" i="5"/>
  <c r="H411" i="5" s="1"/>
  <c r="J402" i="5" s="1"/>
  <c r="J401" i="5" s="1"/>
  <c r="J403" i="5" s="1"/>
  <c r="H410" i="5"/>
  <c r="H425" i="5"/>
  <c r="H377" i="5"/>
  <c r="H381" i="5" s="1"/>
  <c r="J374" i="5" s="1"/>
  <c r="J373" i="5" s="1"/>
  <c r="J375" i="5" s="1"/>
  <c r="H363" i="5"/>
  <c r="H368" i="5" s="1"/>
  <c r="J360" i="5" s="1"/>
  <c r="J359" i="5" s="1"/>
  <c r="J361" i="5" s="1"/>
  <c r="H392" i="5"/>
  <c r="F378" i="5"/>
  <c r="M378" i="5" s="1"/>
  <c r="C139" i="6" s="1"/>
  <c r="H406" i="5"/>
  <c r="F364" i="5"/>
  <c r="M364" i="5" s="1"/>
  <c r="F409" i="5"/>
  <c r="M409" i="5" s="1"/>
  <c r="C65" i="6" s="1"/>
  <c r="H378" i="5"/>
  <c r="F380" i="5"/>
  <c r="M380" i="5" s="1"/>
  <c r="C236" i="6" s="1"/>
  <c r="F390" i="5"/>
  <c r="M390" i="5" s="1"/>
  <c r="C296" i="6" s="1"/>
  <c r="F395" i="5"/>
  <c r="M395" i="5" s="1"/>
  <c r="C90" i="6" s="1"/>
  <c r="H409" i="5"/>
  <c r="H380" i="5"/>
  <c r="H390" i="5"/>
  <c r="H396" i="5" s="1"/>
  <c r="J387" i="5" s="1"/>
  <c r="J386" i="5" s="1"/>
  <c r="J388" i="5" s="1"/>
  <c r="H395" i="5"/>
  <c r="F363" i="5"/>
  <c r="M363" i="5" s="1"/>
  <c r="C198" i="6" s="1"/>
  <c r="F367" i="5"/>
  <c r="M367" i="5" s="1"/>
  <c r="C235" i="6" s="1"/>
  <c r="F377" i="5"/>
  <c r="M377" i="5" s="1"/>
  <c r="F410" i="5"/>
  <c r="M410" i="5" s="1"/>
  <c r="C93" i="6" s="1"/>
  <c r="F422" i="5"/>
  <c r="M422" i="5" s="1"/>
  <c r="C192" i="6" s="1"/>
  <c r="F406" i="5"/>
  <c r="M406" i="5" s="1"/>
  <c r="C144" i="6" s="1"/>
  <c r="H422" i="5"/>
  <c r="F420" i="5"/>
  <c r="M420" i="5" s="1"/>
  <c r="C295" i="6" s="1"/>
  <c r="F425" i="5"/>
  <c r="M425" i="5" s="1"/>
  <c r="C62" i="6" s="1"/>
  <c r="F351" i="5"/>
  <c r="M351" i="5" s="1"/>
  <c r="C6" i="6" s="1"/>
  <c r="G6" i="6" s="1"/>
  <c r="H351" i="5"/>
  <c r="H354" i="5" s="1"/>
  <c r="J348" i="5" s="1"/>
  <c r="J347" i="5" s="1"/>
  <c r="J349" i="5" s="1"/>
  <c r="H338" i="5"/>
  <c r="H342" i="5" s="1"/>
  <c r="J335" i="5" s="1"/>
  <c r="J334" i="5" s="1"/>
  <c r="J336" i="5" s="1"/>
  <c r="H292" i="5"/>
  <c r="H298" i="5" s="1"/>
  <c r="J289" i="5" s="1"/>
  <c r="J288" i="5" s="1"/>
  <c r="J290" i="5" s="1"/>
  <c r="H322" i="5"/>
  <c r="H329" i="5" s="1"/>
  <c r="J319" i="5" s="1"/>
  <c r="J318" i="5" s="1"/>
  <c r="J320" i="5" s="1"/>
  <c r="H268" i="5"/>
  <c r="H266" i="5"/>
  <c r="H267" i="5"/>
  <c r="H280" i="5"/>
  <c r="H236" i="5"/>
  <c r="H252" i="5"/>
  <c r="H312" i="5"/>
  <c r="H296" i="5"/>
  <c r="H308" i="5"/>
  <c r="F322" i="5"/>
  <c r="M322" i="5" s="1"/>
  <c r="C213" i="6" s="1"/>
  <c r="H278" i="5"/>
  <c r="H283" i="5" s="1"/>
  <c r="J275" i="5" s="1"/>
  <c r="J274" i="5" s="1"/>
  <c r="J276" i="5" s="1"/>
  <c r="H202" i="5"/>
  <c r="H207" i="5" s="1"/>
  <c r="J199" i="5" s="1"/>
  <c r="J198" i="5" s="1"/>
  <c r="J200" i="5" s="1"/>
  <c r="H234" i="5"/>
  <c r="H250" i="5"/>
  <c r="F297" i="5"/>
  <c r="M297" i="5" s="1"/>
  <c r="C230" i="6" s="1"/>
  <c r="H323" i="5"/>
  <c r="F293" i="5"/>
  <c r="M293" i="5" s="1"/>
  <c r="C37" i="6" s="1"/>
  <c r="H232" i="5"/>
  <c r="H239" i="5" s="1"/>
  <c r="J229" i="5" s="1"/>
  <c r="J228" i="5" s="1"/>
  <c r="J230" i="5" s="1"/>
  <c r="H235" i="5"/>
  <c r="H248" i="5"/>
  <c r="H255" i="5" s="1"/>
  <c r="J245" i="5" s="1"/>
  <c r="J244" i="5" s="1"/>
  <c r="J246" i="5" s="1"/>
  <c r="H251" i="5"/>
  <c r="H293" i="5"/>
  <c r="H204" i="5"/>
  <c r="F281" i="5"/>
  <c r="M281" i="5" s="1"/>
  <c r="C266" i="6" s="1"/>
  <c r="H297" i="5"/>
  <c r="F307" i="5"/>
  <c r="M307" i="5" s="1"/>
  <c r="C212" i="6" s="1"/>
  <c r="F311" i="5"/>
  <c r="M311" i="5" s="1"/>
  <c r="H281" i="5"/>
  <c r="F292" i="5"/>
  <c r="M292" i="5" s="1"/>
  <c r="C211" i="6" s="1"/>
  <c r="F296" i="5"/>
  <c r="M296" i="5" s="1"/>
  <c r="C165" i="6" s="1"/>
  <c r="H307" i="5"/>
  <c r="H313" i="5" s="1"/>
  <c r="J304" i="5" s="1"/>
  <c r="J303" i="5" s="1"/>
  <c r="J305" i="5" s="1"/>
  <c r="H311" i="5"/>
  <c r="F279" i="5"/>
  <c r="M279" i="5" s="1"/>
  <c r="C36" i="6" s="1"/>
  <c r="H206" i="5"/>
  <c r="H218" i="5"/>
  <c r="H222" i="5"/>
  <c r="H279" i="5"/>
  <c r="F312" i="5"/>
  <c r="M312" i="5" s="1"/>
  <c r="C231" i="6" s="1"/>
  <c r="F323" i="5"/>
  <c r="M323" i="5" s="1"/>
  <c r="C39" i="6" s="1"/>
  <c r="H171" i="5"/>
  <c r="H216" i="5"/>
  <c r="H223" i="5" s="1"/>
  <c r="J213" i="5" s="1"/>
  <c r="J212" i="5" s="1"/>
  <c r="J214" i="5" s="1"/>
  <c r="F278" i="5"/>
  <c r="M278" i="5" s="1"/>
  <c r="C210" i="6" s="1"/>
  <c r="F280" i="5"/>
  <c r="M280" i="5" s="1"/>
  <c r="C13" i="6" s="1"/>
  <c r="F308" i="5"/>
  <c r="M308" i="5" s="1"/>
  <c r="C38" i="6" s="1"/>
  <c r="F338" i="5"/>
  <c r="M338" i="5" s="1"/>
  <c r="C214" i="6" s="1"/>
  <c r="F237" i="5"/>
  <c r="M237" i="5" s="1"/>
  <c r="C21" i="6" s="1"/>
  <c r="F253" i="5"/>
  <c r="M253" i="5" s="1"/>
  <c r="C82" i="6" s="1"/>
  <c r="H237" i="5"/>
  <c r="H253" i="5"/>
  <c r="F238" i="5"/>
  <c r="M238" i="5" s="1"/>
  <c r="C228" i="6" s="1"/>
  <c r="F254" i="5"/>
  <c r="M254" i="5" s="1"/>
  <c r="C229" i="6" s="1"/>
  <c r="F233" i="5"/>
  <c r="M233" i="5" s="1"/>
  <c r="C142" i="6" s="1"/>
  <c r="H238" i="5"/>
  <c r="F249" i="5"/>
  <c r="M249" i="5" s="1"/>
  <c r="C289" i="6" s="1"/>
  <c r="H254" i="5"/>
  <c r="F265" i="5"/>
  <c r="M265" i="5" s="1"/>
  <c r="C290" i="6" s="1"/>
  <c r="F251" i="5"/>
  <c r="M251" i="5" s="1"/>
  <c r="C70" i="6" s="1"/>
  <c r="F267" i="5"/>
  <c r="M267" i="5" s="1"/>
  <c r="C249" i="6" s="1"/>
  <c r="H233" i="5"/>
  <c r="F236" i="5"/>
  <c r="M236" i="5" s="1"/>
  <c r="C264" i="6" s="1"/>
  <c r="H249" i="5"/>
  <c r="F252" i="5"/>
  <c r="M252" i="5" s="1"/>
  <c r="H265" i="5"/>
  <c r="F268" i="5"/>
  <c r="M268" i="5" s="1"/>
  <c r="C182" i="6" s="1"/>
  <c r="F235" i="5"/>
  <c r="M235" i="5" s="1"/>
  <c r="C81" i="6" s="1"/>
  <c r="F248" i="5"/>
  <c r="M248" i="5" s="1"/>
  <c r="C208" i="6" s="1"/>
  <c r="F264" i="5"/>
  <c r="M264" i="5" s="1"/>
  <c r="C209" i="6" s="1"/>
  <c r="F232" i="5"/>
  <c r="M232" i="5" s="1"/>
  <c r="C203" i="6" s="1"/>
  <c r="F234" i="5"/>
  <c r="M234" i="5" s="1"/>
  <c r="F250" i="5"/>
  <c r="M250" i="5" s="1"/>
  <c r="H264" i="5"/>
  <c r="H269" i="5" s="1"/>
  <c r="J261" i="5" s="1"/>
  <c r="J260" i="5" s="1"/>
  <c r="J262" i="5" s="1"/>
  <c r="F266" i="5"/>
  <c r="M266" i="5" s="1"/>
  <c r="H186" i="5"/>
  <c r="H190" i="5"/>
  <c r="H157" i="5"/>
  <c r="H184" i="5"/>
  <c r="H193" i="5" s="1"/>
  <c r="J181" i="5" s="1"/>
  <c r="J180" i="5" s="1"/>
  <c r="J182" i="5" s="1"/>
  <c r="H187" i="5"/>
  <c r="H154" i="5"/>
  <c r="H158" i="5"/>
  <c r="H88" i="5"/>
  <c r="H152" i="5"/>
  <c r="H159" i="5" s="1"/>
  <c r="J149" i="5" s="1"/>
  <c r="J148" i="5" s="1"/>
  <c r="J150" i="5" s="1"/>
  <c r="H172" i="5"/>
  <c r="H203" i="5"/>
  <c r="H217" i="5"/>
  <c r="H136" i="5"/>
  <c r="H143" i="5" s="1"/>
  <c r="J133" i="5" s="1"/>
  <c r="J132" i="5" s="1"/>
  <c r="J134" i="5" s="1"/>
  <c r="H139" i="5"/>
  <c r="H125" i="5"/>
  <c r="H191" i="5"/>
  <c r="H192" i="5"/>
  <c r="F190" i="5"/>
  <c r="M190" i="5" s="1"/>
  <c r="C137" i="6" s="1"/>
  <c r="F171" i="5"/>
  <c r="M171" i="5" s="1"/>
  <c r="C269" i="6" s="1"/>
  <c r="F217" i="5"/>
  <c r="M217" i="5" s="1"/>
  <c r="F174" i="5"/>
  <c r="M174" i="5" s="1"/>
  <c r="C224" i="6" s="1"/>
  <c r="F185" i="5"/>
  <c r="M185" i="5" s="1"/>
  <c r="C105" i="6" s="1"/>
  <c r="F220" i="5"/>
  <c r="M220" i="5" s="1"/>
  <c r="C80" i="6" s="1"/>
  <c r="F169" i="5"/>
  <c r="M169" i="5" s="1"/>
  <c r="C104" i="6" s="1"/>
  <c r="H174" i="5"/>
  <c r="H185" i="5"/>
  <c r="F188" i="5"/>
  <c r="M188" i="5" s="1"/>
  <c r="C248" i="6" s="1"/>
  <c r="F205" i="5"/>
  <c r="M205" i="5" s="1"/>
  <c r="C263" i="6" s="1"/>
  <c r="H220" i="5"/>
  <c r="H169" i="5"/>
  <c r="F172" i="5"/>
  <c r="M172" i="5" s="1"/>
  <c r="H188" i="5"/>
  <c r="F191" i="5"/>
  <c r="M191" i="5" s="1"/>
  <c r="H205" i="5"/>
  <c r="F216" i="5"/>
  <c r="M216" i="5" s="1"/>
  <c r="C207" i="6" s="1"/>
  <c r="F218" i="5"/>
  <c r="M218" i="5" s="1"/>
  <c r="F222" i="5"/>
  <c r="M222" i="5" s="1"/>
  <c r="C227" i="6" s="1"/>
  <c r="F184" i="5"/>
  <c r="M184" i="5" s="1"/>
  <c r="C202" i="6" s="1"/>
  <c r="F186" i="5"/>
  <c r="M186" i="5" s="1"/>
  <c r="C262" i="6" s="1"/>
  <c r="F192" i="5"/>
  <c r="M192" i="5" s="1"/>
  <c r="C225" i="6" s="1"/>
  <c r="F203" i="5"/>
  <c r="M203" i="5" s="1"/>
  <c r="C57" i="6" s="1"/>
  <c r="F221" i="5"/>
  <c r="M221" i="5" s="1"/>
  <c r="C20" i="6" s="1"/>
  <c r="F168" i="5"/>
  <c r="M168" i="5" s="1"/>
  <c r="C201" i="6" s="1"/>
  <c r="F170" i="5"/>
  <c r="M170" i="5" s="1"/>
  <c r="C303" i="6" s="1"/>
  <c r="F189" i="5"/>
  <c r="M189" i="5" s="1"/>
  <c r="C19" i="6" s="1"/>
  <c r="H221" i="5"/>
  <c r="H101" i="5"/>
  <c r="H142" i="5"/>
  <c r="H168" i="5"/>
  <c r="H175" i="5" s="1"/>
  <c r="J165" i="5" s="1"/>
  <c r="J164" i="5" s="1"/>
  <c r="J166" i="5" s="1"/>
  <c r="H170" i="5"/>
  <c r="F173" i="5"/>
  <c r="M173" i="5" s="1"/>
  <c r="C75" i="6" s="1"/>
  <c r="H189" i="5"/>
  <c r="F219" i="5"/>
  <c r="M219" i="5" s="1"/>
  <c r="H173" i="5"/>
  <c r="F187" i="5"/>
  <c r="M187" i="5" s="1"/>
  <c r="C79" i="6" s="1"/>
  <c r="F202" i="5"/>
  <c r="M202" i="5" s="1"/>
  <c r="C206" i="6" s="1"/>
  <c r="F204" i="5"/>
  <c r="M204" i="5" s="1"/>
  <c r="C76" i="6" s="1"/>
  <c r="F206" i="5"/>
  <c r="M206" i="5" s="1"/>
  <c r="C226" i="6" s="1"/>
  <c r="H219" i="5"/>
  <c r="H156" i="5"/>
  <c r="F152" i="5"/>
  <c r="M152" i="5" s="1"/>
  <c r="C200" i="6" s="1"/>
  <c r="F154" i="5"/>
  <c r="M154" i="5" s="1"/>
  <c r="F157" i="5"/>
  <c r="M157" i="5" s="1"/>
  <c r="C261" i="6" s="1"/>
  <c r="H87" i="5"/>
  <c r="H90" i="5"/>
  <c r="H100" i="5"/>
  <c r="H108" i="5" s="1"/>
  <c r="J97" i="5" s="1"/>
  <c r="J96" i="5" s="1"/>
  <c r="J98" i="5" s="1"/>
  <c r="H103" i="5"/>
  <c r="F155" i="5"/>
  <c r="M155" i="5" s="1"/>
  <c r="H155" i="5"/>
  <c r="F158" i="5"/>
  <c r="M158" i="5" s="1"/>
  <c r="C223" i="6" s="1"/>
  <c r="F153" i="5"/>
  <c r="M153" i="5" s="1"/>
  <c r="C122" i="6" s="1"/>
  <c r="H153" i="5"/>
  <c r="F156" i="5"/>
  <c r="M156" i="5" s="1"/>
  <c r="C18" i="6" s="1"/>
  <c r="F125" i="5"/>
  <c r="M125" i="5" s="1"/>
  <c r="H137" i="5"/>
  <c r="H141" i="5"/>
  <c r="H60" i="5"/>
  <c r="H59" i="5"/>
  <c r="H55" i="5"/>
  <c r="H123" i="5"/>
  <c r="F61" i="5"/>
  <c r="M61" i="5" s="1"/>
  <c r="C178" i="6" s="1"/>
  <c r="F74" i="5"/>
  <c r="M74" i="5" s="1"/>
  <c r="C23" i="6" s="1"/>
  <c r="H121" i="5"/>
  <c r="H41" i="5"/>
  <c r="H126" i="5"/>
  <c r="H73" i="5"/>
  <c r="H76" i="5"/>
  <c r="H89" i="5"/>
  <c r="H102" i="5"/>
  <c r="H120" i="5"/>
  <c r="F124" i="5"/>
  <c r="M124" i="5" s="1"/>
  <c r="C247" i="6" s="1"/>
  <c r="H38" i="5"/>
  <c r="H106" i="5"/>
  <c r="H124" i="5"/>
  <c r="F141" i="5"/>
  <c r="M141" i="5" s="1"/>
  <c r="C265" i="6" s="1"/>
  <c r="H37" i="5"/>
  <c r="F72" i="5"/>
  <c r="M72" i="5" s="1"/>
  <c r="C64" i="6" s="1"/>
  <c r="F55" i="5"/>
  <c r="M55" i="5" s="1"/>
  <c r="C119" i="6" s="1"/>
  <c r="F104" i="5"/>
  <c r="M104" i="5" s="1"/>
  <c r="C72" i="6" s="1"/>
  <c r="H122" i="5"/>
  <c r="H138" i="5"/>
  <c r="F58" i="5"/>
  <c r="M58" i="5" s="1"/>
  <c r="C53" i="6" s="1"/>
  <c r="F75" i="5"/>
  <c r="M75" i="5" s="1"/>
  <c r="C286" i="6" s="1"/>
  <c r="F60" i="5"/>
  <c r="M60" i="5" s="1"/>
  <c r="C150" i="6" s="1"/>
  <c r="H72" i="5"/>
  <c r="H78" i="5" s="1"/>
  <c r="J69" i="5" s="1"/>
  <c r="J68" i="5" s="1"/>
  <c r="J70" i="5" s="1"/>
  <c r="H74" i="5"/>
  <c r="F77" i="5"/>
  <c r="M77" i="5" s="1"/>
  <c r="H104" i="5"/>
  <c r="F107" i="5"/>
  <c r="M107" i="5" s="1"/>
  <c r="C237" i="6" s="1"/>
  <c r="F117" i="5"/>
  <c r="M117" i="5" s="1"/>
  <c r="C205" i="6" s="1"/>
  <c r="F119" i="5"/>
  <c r="M119" i="5" s="1"/>
  <c r="C50" i="6" s="1"/>
  <c r="H36" i="5"/>
  <c r="H45" i="5" s="1"/>
  <c r="J33" i="5" s="1"/>
  <c r="F57" i="5"/>
  <c r="M57" i="5" s="1"/>
  <c r="H77" i="5"/>
  <c r="F87" i="5"/>
  <c r="M87" i="5" s="1"/>
  <c r="C58" i="6" s="1"/>
  <c r="F89" i="5"/>
  <c r="M89" i="5" s="1"/>
  <c r="C220" i="6" s="1"/>
  <c r="F100" i="5"/>
  <c r="M100" i="5" s="1"/>
  <c r="C204" i="6" s="1"/>
  <c r="F102" i="5"/>
  <c r="M102" i="5" s="1"/>
  <c r="H107" i="5"/>
  <c r="H117" i="5"/>
  <c r="H127" i="5" s="1"/>
  <c r="J114" i="5" s="1"/>
  <c r="J113" i="5" s="1"/>
  <c r="J115" i="5" s="1"/>
  <c r="H119" i="5"/>
  <c r="F122" i="5"/>
  <c r="M122" i="5" s="1"/>
  <c r="C260" i="6" s="1"/>
  <c r="F139" i="5"/>
  <c r="M139" i="5" s="1"/>
  <c r="C74" i="6" s="1"/>
  <c r="F105" i="5"/>
  <c r="M105" i="5" s="1"/>
  <c r="C246" i="6" s="1"/>
  <c r="F142" i="5"/>
  <c r="M142" i="5" s="1"/>
  <c r="C222" i="6" s="1"/>
  <c r="F59" i="5"/>
  <c r="M59" i="5" s="1"/>
  <c r="H56" i="5"/>
  <c r="H75" i="5"/>
  <c r="H105" i="5"/>
  <c r="F120" i="5"/>
  <c r="M120" i="5" s="1"/>
  <c r="C299" i="6" s="1"/>
  <c r="F137" i="5"/>
  <c r="M137" i="5" s="1"/>
  <c r="C56" i="6" s="1"/>
  <c r="F56" i="5"/>
  <c r="M56" i="5" s="1"/>
  <c r="C91" i="6" s="1"/>
  <c r="F73" i="5"/>
  <c r="M73" i="5" s="1"/>
  <c r="C35" i="6" s="1"/>
  <c r="F90" i="5"/>
  <c r="M90" i="5" s="1"/>
  <c r="C179" i="6" s="1"/>
  <c r="F103" i="5"/>
  <c r="M103" i="5" s="1"/>
  <c r="C259" i="6" s="1"/>
  <c r="F123" i="5"/>
  <c r="M123" i="5" s="1"/>
  <c r="C73" i="6" s="1"/>
  <c r="F126" i="5"/>
  <c r="M126" i="5" s="1"/>
  <c r="C221" i="6" s="1"/>
  <c r="F140" i="5"/>
  <c r="M140" i="5" s="1"/>
  <c r="F76" i="5"/>
  <c r="M76" i="5" s="1"/>
  <c r="C253" i="6" s="1"/>
  <c r="F106" i="5"/>
  <c r="M106" i="5" s="1"/>
  <c r="C16" i="6" s="1"/>
  <c r="F118" i="5"/>
  <c r="M118" i="5" s="1"/>
  <c r="C55" i="6" s="1"/>
  <c r="H140" i="5"/>
  <c r="F88" i="5"/>
  <c r="M88" i="5" s="1"/>
  <c r="F101" i="5"/>
  <c r="M101" i="5" s="1"/>
  <c r="C54" i="6" s="1"/>
  <c r="H118" i="5"/>
  <c r="F121" i="5"/>
  <c r="M121" i="5" s="1"/>
  <c r="C17" i="6" s="1"/>
  <c r="F136" i="5"/>
  <c r="M136" i="5" s="1"/>
  <c r="C199" i="6" s="1"/>
  <c r="H61" i="5"/>
  <c r="H58" i="5"/>
  <c r="H57" i="5"/>
  <c r="F39" i="5"/>
  <c r="M39" i="5" s="1"/>
  <c r="C252" i="6" s="1"/>
  <c r="F41" i="5"/>
  <c r="M41" i="5" s="1"/>
  <c r="C118" i="6" s="1"/>
  <c r="H44" i="5"/>
  <c r="F38" i="5"/>
  <c r="M38" i="5" s="1"/>
  <c r="C149" i="6" s="1"/>
  <c r="F43" i="5"/>
  <c r="M43" i="5" s="1"/>
  <c r="C218" i="6" s="1"/>
  <c r="H42" i="5"/>
  <c r="F37" i="5"/>
  <c r="M37" i="5" s="1"/>
  <c r="C22" i="6" s="1"/>
  <c r="F42" i="5"/>
  <c r="M42" i="5" s="1"/>
  <c r="H43" i="5"/>
  <c r="H40" i="5"/>
  <c r="H39" i="5"/>
  <c r="H54" i="5"/>
  <c r="H62" i="5"/>
  <c r="F44" i="5"/>
  <c r="M44" i="5" s="1"/>
  <c r="C177" i="6" s="1"/>
  <c r="H26" i="5"/>
  <c r="H11" i="5"/>
  <c r="H10" i="5"/>
  <c r="H8" i="5"/>
  <c r="H13" i="5" s="1"/>
  <c r="J5" i="5" s="1"/>
  <c r="J4" i="5" s="1"/>
  <c r="J6" i="5" s="1"/>
  <c r="F62" i="5"/>
  <c r="M62" i="5" s="1"/>
  <c r="C219" i="6" s="1"/>
  <c r="C33" i="5"/>
  <c r="C32" i="5" s="1"/>
  <c r="H24" i="5"/>
  <c r="H9" i="5"/>
  <c r="H23" i="5"/>
  <c r="H22" i="5"/>
  <c r="H25" i="5"/>
  <c r="F54" i="5"/>
  <c r="M54" i="5" s="1"/>
  <c r="C153" i="6" s="1"/>
  <c r="H12" i="5"/>
  <c r="F8" i="5"/>
  <c r="M8" i="5" s="1"/>
  <c r="C52" i="6" s="1"/>
  <c r="F23" i="5"/>
  <c r="M23" i="5" s="1"/>
  <c r="F22" i="5"/>
  <c r="M22" i="5" s="1"/>
  <c r="C51" i="6" s="1"/>
  <c r="F12" i="5"/>
  <c r="M12" i="5" s="1"/>
  <c r="C175" i="6" s="1"/>
  <c r="F11" i="5"/>
  <c r="M11" i="5" s="1"/>
  <c r="C216" i="6" s="1"/>
  <c r="F25" i="5"/>
  <c r="M25" i="5" s="1"/>
  <c r="C217" i="6" s="1"/>
  <c r="F36" i="5"/>
  <c r="M36" i="5" s="1"/>
  <c r="C154" i="6" s="1"/>
  <c r="F26" i="5"/>
  <c r="M26" i="5" s="1"/>
  <c r="C176" i="6" s="1"/>
  <c r="F9" i="5"/>
  <c r="M9" i="5" s="1"/>
  <c r="F24" i="5"/>
  <c r="M24" i="5" s="1"/>
  <c r="G8" i="6" l="1"/>
  <c r="M801" i="5"/>
  <c r="M785" i="5"/>
  <c r="M770" i="5"/>
  <c r="M752" i="5"/>
  <c r="H734" i="5"/>
  <c r="J718" i="5" s="1"/>
  <c r="J717" i="5" s="1"/>
  <c r="J719" i="5" s="1"/>
  <c r="M734" i="5"/>
  <c r="M712" i="5"/>
  <c r="M695" i="5"/>
  <c r="H660" i="5"/>
  <c r="J651" i="5" s="1"/>
  <c r="J650" i="5" s="1"/>
  <c r="J652" i="5" s="1"/>
  <c r="H645" i="5"/>
  <c r="J637" i="5" s="1"/>
  <c r="J636" i="5" s="1"/>
  <c r="J638" i="5" s="1"/>
  <c r="H631" i="5"/>
  <c r="J615" i="5" s="1"/>
  <c r="J614" i="5" s="1"/>
  <c r="J616" i="5" s="1"/>
  <c r="H546" i="5"/>
  <c r="J538" i="5" s="1"/>
  <c r="J537" i="5" s="1"/>
  <c r="J539" i="5" s="1"/>
  <c r="M631" i="5"/>
  <c r="M675" i="5"/>
  <c r="M546" i="5"/>
  <c r="M563" i="5"/>
  <c r="M487" i="5"/>
  <c r="M609" i="5"/>
  <c r="M598" i="5"/>
  <c r="M660" i="5"/>
  <c r="M532" i="5"/>
  <c r="M645" i="5"/>
  <c r="M580" i="5"/>
  <c r="M503" i="5"/>
  <c r="M517" i="5"/>
  <c r="M473" i="5"/>
  <c r="M354" i="5"/>
  <c r="M342" i="5"/>
  <c r="M442" i="5"/>
  <c r="M456" i="5"/>
  <c r="M426" i="5"/>
  <c r="M411" i="5"/>
  <c r="M396" i="5"/>
  <c r="M381" i="5"/>
  <c r="M368" i="5"/>
  <c r="M329" i="5"/>
  <c r="M313" i="5"/>
  <c r="M298" i="5"/>
  <c r="M283" i="5"/>
  <c r="M269" i="5"/>
  <c r="M207" i="5"/>
  <c r="M193" i="5"/>
  <c r="M159" i="5"/>
  <c r="M91" i="5"/>
  <c r="M78" i="5"/>
  <c r="H91" i="5"/>
  <c r="J84" i="5" s="1"/>
  <c r="J83" i="5" s="1"/>
  <c r="J85" i="5" s="1"/>
  <c r="M239" i="5"/>
  <c r="M255" i="5"/>
  <c r="M175" i="5"/>
  <c r="M223" i="5"/>
  <c r="M127" i="5"/>
  <c r="M143" i="5"/>
  <c r="M108" i="5"/>
  <c r="H63" i="5"/>
  <c r="J51" i="5" s="1"/>
  <c r="J50" i="5" s="1"/>
  <c r="J52" i="5" s="1"/>
  <c r="H27" i="5"/>
  <c r="J19" i="5" s="1"/>
  <c r="J18" i="5" s="1"/>
  <c r="J16" i="5" s="1"/>
  <c r="M13" i="5"/>
  <c r="M27" i="5"/>
  <c r="M63" i="5"/>
  <c r="J32" i="5"/>
  <c r="J34" i="5" s="1"/>
  <c r="M45" i="5"/>
  <c r="J20" i="5" l="1"/>
  <c r="H39" i="4"/>
  <c r="I19" i="4"/>
  <c r="I18" i="4"/>
  <c r="I17" i="4"/>
  <c r="I16" i="4"/>
  <c r="I15" i="4"/>
  <c r="I14" i="4"/>
  <c r="I9" i="4"/>
  <c r="I8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E64" i="4"/>
  <c r="I63" i="4"/>
  <c r="H63" i="4"/>
  <c r="H62" i="4"/>
  <c r="G62" i="4"/>
  <c r="I61" i="4"/>
  <c r="I60" i="4"/>
  <c r="H58" i="4"/>
  <c r="G58" i="4"/>
  <c r="I57" i="4"/>
  <c r="I56" i="4"/>
  <c r="I55" i="4"/>
  <c r="I51" i="4"/>
  <c r="I50" i="4"/>
  <c r="I49" i="4"/>
  <c r="I47" i="4"/>
  <c r="I44" i="4"/>
  <c r="I43" i="4"/>
  <c r="I42" i="4"/>
  <c r="H41" i="4"/>
  <c r="H40" i="4"/>
  <c r="G40" i="4"/>
  <c r="E40" i="4" s="1"/>
  <c r="I22" i="4"/>
  <c r="I13" i="4"/>
  <c r="I12" i="4"/>
  <c r="I11" i="4"/>
  <c r="I7" i="4"/>
  <c r="I6" i="4"/>
  <c r="I5" i="4"/>
  <c r="I4" i="4"/>
  <c r="I59" i="4" l="1"/>
  <c r="I41" i="4"/>
  <c r="E39" i="4"/>
  <c r="E62" i="4"/>
  <c r="E58" i="4"/>
  <c r="I58" i="4"/>
  <c r="H59" i="4"/>
  <c r="I62" i="4"/>
  <c r="I21" i="4"/>
  <c r="I65" i="4" l="1"/>
  <c r="I39" i="4"/>
  <c r="G10" i="6" l="1"/>
  <c r="G7" i="6"/>
  <c r="G21" i="6" l="1"/>
  <c r="G22" i="6"/>
  <c r="G12" i="6"/>
  <c r="G9" i="6"/>
  <c r="G11" i="6"/>
  <c r="G24" i="6" l="1"/>
  <c r="G23" i="6"/>
  <c r="G14" i="6"/>
  <c r="G13" i="6"/>
  <c r="G25" i="6" l="1"/>
  <c r="G26" i="6"/>
  <c r="G15" i="6"/>
  <c r="G16" i="6"/>
  <c r="G28" i="6" l="1"/>
  <c r="G27" i="6"/>
  <c r="G18" i="6"/>
  <c r="G17" i="6"/>
  <c r="G29" i="6" l="1"/>
  <c r="G30" i="6"/>
  <c r="G19" i="6"/>
  <c r="G20" i="6"/>
  <c r="G32" i="6" l="1"/>
  <c r="G31" i="6"/>
  <c r="G33" i="6" l="1"/>
  <c r="G34" i="6"/>
  <c r="G36" i="6" l="1"/>
  <c r="G35" i="6"/>
  <c r="G37" i="6" l="1"/>
  <c r="G38" i="6"/>
  <c r="G40" i="6" l="1"/>
  <c r="G39" i="6"/>
  <c r="G41" i="6" l="1"/>
  <c r="G42" i="6"/>
  <c r="G44" i="6" l="1"/>
  <c r="G43" i="6"/>
  <c r="G45" i="6" l="1"/>
  <c r="G46" i="6"/>
  <c r="G48" i="6" l="1"/>
  <c r="G47" i="6"/>
  <c r="G49" i="6" l="1"/>
  <c r="G50" i="6"/>
  <c r="G52" i="6" l="1"/>
  <c r="G51" i="6"/>
  <c r="G54" i="6" l="1"/>
  <c r="G53" i="6"/>
  <c r="G55" i="6" l="1"/>
  <c r="G56" i="6"/>
  <c r="G58" i="6" l="1"/>
  <c r="G57" i="6"/>
  <c r="G59" i="6" l="1"/>
  <c r="G60" i="6"/>
  <c r="G62" i="6" l="1"/>
  <c r="G61" i="6"/>
  <c r="G63" i="6" l="1"/>
  <c r="G64" i="6"/>
  <c r="G66" i="6" l="1"/>
  <c r="G65" i="6"/>
  <c r="G67" i="6" l="1"/>
  <c r="G68" i="6"/>
  <c r="G70" i="6" l="1"/>
  <c r="G69" i="6"/>
  <c r="G71" i="6" l="1"/>
  <c r="G72" i="6"/>
  <c r="G74" i="6" l="1"/>
  <c r="G73" i="6"/>
  <c r="G75" i="6" l="1"/>
  <c r="G76" i="6"/>
  <c r="G78" i="6" l="1"/>
  <c r="G77" i="6"/>
  <c r="G79" i="6" l="1"/>
  <c r="G80" i="6"/>
  <c r="G82" i="6" l="1"/>
  <c r="G81" i="6"/>
  <c r="G83" i="6" l="1"/>
  <c r="G84" i="6"/>
  <c r="G86" i="6" l="1"/>
  <c r="G85" i="6"/>
  <c r="G87" i="6" l="1"/>
  <c r="G88" i="6"/>
  <c r="G90" i="6" l="1"/>
  <c r="G89" i="6"/>
  <c r="G91" i="6" l="1"/>
  <c r="G92" i="6"/>
  <c r="G94" i="6" l="1"/>
  <c r="G93" i="6"/>
  <c r="G95" i="6" l="1"/>
  <c r="G96" i="6"/>
  <c r="G98" i="6" l="1"/>
  <c r="G97" i="6"/>
  <c r="G99" i="6" l="1"/>
  <c r="G100" i="6"/>
  <c r="G102" i="6" l="1"/>
  <c r="G101" i="6"/>
  <c r="G103" i="6" l="1"/>
  <c r="G104" i="6"/>
  <c r="G106" i="6" l="1"/>
  <c r="G105" i="6"/>
  <c r="G107" i="6" l="1"/>
  <c r="G108" i="6"/>
  <c r="G110" i="6" l="1"/>
  <c r="G109" i="6"/>
  <c r="G111" i="6" l="1"/>
  <c r="G112" i="6"/>
  <c r="G114" i="6" l="1"/>
  <c r="G113" i="6"/>
  <c r="G115" i="6" l="1"/>
  <c r="G116" i="6"/>
  <c r="G118" i="6" l="1"/>
  <c r="G117" i="6"/>
  <c r="G119" i="6" l="1"/>
  <c r="G120" i="6"/>
  <c r="G122" i="6" l="1"/>
  <c r="G121" i="6"/>
  <c r="G123" i="6" l="1"/>
  <c r="G124" i="6"/>
  <c r="G126" i="6" l="1"/>
  <c r="G125" i="6"/>
  <c r="G127" i="6" l="1"/>
  <c r="G128" i="6"/>
  <c r="G130" i="6" l="1"/>
  <c r="G129" i="6"/>
  <c r="G131" i="6" l="1"/>
  <c r="G132" i="6"/>
  <c r="G134" i="6" l="1"/>
  <c r="G133" i="6"/>
  <c r="G135" i="6" l="1"/>
  <c r="G136" i="6"/>
  <c r="G137" i="6" l="1"/>
</calcChain>
</file>

<file path=xl/sharedStrings.xml><?xml version="1.0" encoding="utf-8"?>
<sst xmlns="http://schemas.openxmlformats.org/spreadsheetml/2006/main" count="2538" uniqueCount="399">
  <si>
    <t>MENU INICIAL DOM</t>
  </si>
  <si>
    <t>PORÇÕES</t>
  </si>
  <si>
    <t>CRISPY FRIES</t>
  </si>
  <si>
    <t>$ P12/G22</t>
  </si>
  <si>
    <t>batatas fritas sequinhas e crocantes com nossa maionese de páprica</t>
  </si>
  <si>
    <t>CHIPS DE BATATA DOCE</t>
  </si>
  <si>
    <t>sal temperado e maionese verde</t>
  </si>
  <si>
    <t>$ P14 / G26</t>
  </si>
  <si>
    <t>LULA FRITA</t>
  </si>
  <si>
    <t>$ 42</t>
  </si>
  <si>
    <t xml:space="preserve">lula nacional 100% fresca, com nosso aioli de limão </t>
  </si>
  <si>
    <t>FISH AND CHIPS</t>
  </si>
  <si>
    <t>$ 38</t>
  </si>
  <si>
    <t>linguado, massa de cerveja, nosso tártaro da casa e limão</t>
  </si>
  <si>
    <t>GAMBAS AL AJILLO</t>
  </si>
  <si>
    <t>$ 56</t>
  </si>
  <si>
    <t>camarão do mar, alho confitado, azeite extra virgem e salsa</t>
  </si>
  <si>
    <t>BOLINHO DE BACALHAU</t>
  </si>
  <si>
    <t>$ 36</t>
  </si>
  <si>
    <t>100% bacalhau GADUS MORHUA, 6 unidades</t>
  </si>
  <si>
    <t>BURGERS</t>
  </si>
  <si>
    <t>CLASSIC</t>
  </si>
  <si>
    <t>180g blend da casa, queijo cheddar, cebola, pickles, molho thousand islands, alface americana, bun com gergelim</t>
  </si>
  <si>
    <t>BLT</t>
  </si>
  <si>
    <t>180g blend da casa, bacon, tomate, alface americana, queijo cheddar, cebola, pickles, molho thousand islands, alface americana, bun com gergelim</t>
  </si>
  <si>
    <t>FRENCH BURGER</t>
  </si>
  <si>
    <t>180g blend da casa, radicchio, cebola caramelizada, queijo gruyère, molho Dijon, bun Brioche</t>
  </si>
  <si>
    <t>frango super crocante, alface, coleslaw, aioli de limão e bun Brioche</t>
  </si>
  <si>
    <t>CRISPY CHICKEN</t>
  </si>
  <si>
    <t>BLACK LABEL</t>
  </si>
  <si>
    <t xml:space="preserve">200g blend de costela black angus, tutano bovino, queijo trufado, maionese de alho assado, cebola caramelizada, radicchio e bun brioche </t>
  </si>
  <si>
    <t>BIG DOM</t>
  </si>
  <si>
    <t xml:space="preserve">400G blend de costela angus, queijo cheddar, cebola frita, pickles, alface americana, gravy e molho thousand islands </t>
  </si>
  <si>
    <t>PATTY MELT BURGER</t>
  </si>
  <si>
    <t>2 smash burgers de 90g do blend da casa, cebola no shoyu, queijo cheddar no pão integral</t>
  </si>
  <si>
    <t>RAJMA BURGER</t>
  </si>
  <si>
    <t>burger vegetariano de feijão vermelho e especiarias, molho de iogurte e pepino, maionese verde, cebola frita no pão integral</t>
  </si>
  <si>
    <t>LAMB BURGER</t>
  </si>
  <si>
    <t>180g de carne de cordeiro, molho tzatziki, cebola frita, queijo de cabra no pão brioche</t>
  </si>
  <si>
    <t>HOT DOGS</t>
  </si>
  <si>
    <t>salsicha frankfurter, maionese de alho assado, catchup, molho Dijon e cebola frita</t>
  </si>
  <si>
    <t>ZI GERMANS</t>
  </si>
  <si>
    <t>salsicha frankfurter, slaw, pickles e mostarda escura</t>
  </si>
  <si>
    <t>ROSMARINO</t>
  </si>
  <si>
    <t>azeite extra virgem, alecrim e sal</t>
  </si>
  <si>
    <t>POMODORINI</t>
  </si>
  <si>
    <t>azeite extra virgem, pesto e tomates confit</t>
  </si>
  <si>
    <t>CALAMARI</t>
  </si>
  <si>
    <t>azeite extra virgem, aioli de limão, lula frita e rúcula</t>
  </si>
  <si>
    <t>CAPRESE</t>
  </si>
  <si>
    <t>azeite extra virgem, mozzarela de búfala, pesto, tomates confit</t>
  </si>
  <si>
    <t>EGG SALAD</t>
  </si>
  <si>
    <t>azeite extra virgem e pasta de ovos caipiras, maionese artesanal, mostarda e cebolinha</t>
  </si>
  <si>
    <t>SOBREMESAS</t>
  </si>
  <si>
    <t>SOUR DOUGH SANDWICHES</t>
  </si>
  <si>
    <t>FRENCH TOAST &amp; Häagen-Dazs</t>
  </si>
  <si>
    <t>Pão brioche embebido em creme inglês e grelhado e sorvete Häagen-Dazs</t>
  </si>
  <si>
    <t>BRAZILIAN CHOC BROWNIE W MACADAMIA NUT BRITTLE</t>
  </si>
  <si>
    <t>SORVETE Häagen-Dazs</t>
  </si>
  <si>
    <t>$ 34</t>
  </si>
  <si>
    <t>$36</t>
  </si>
  <si>
    <t>$40</t>
  </si>
  <si>
    <t>$34</t>
  </si>
  <si>
    <t>$52</t>
  </si>
  <si>
    <t>$58</t>
  </si>
  <si>
    <t>$46</t>
  </si>
  <si>
    <t>$28</t>
  </si>
  <si>
    <t>$16</t>
  </si>
  <si>
    <t>$22</t>
  </si>
  <si>
    <t>$32</t>
  </si>
  <si>
    <t>$12</t>
  </si>
  <si>
    <t xml:space="preserve">ABACAXI COM MELADO </t>
  </si>
  <si>
    <t>$38</t>
  </si>
  <si>
    <t xml:space="preserve">MILK SHAKES </t>
  </si>
  <si>
    <t>VANILLA</t>
  </si>
  <si>
    <t>DULCE DE LECHE</t>
  </si>
  <si>
    <t>NUTELLA</t>
  </si>
  <si>
    <t>CHOCOLATE</t>
  </si>
  <si>
    <t>BERRIES</t>
  </si>
  <si>
    <t>$24</t>
  </si>
  <si>
    <t>BATATA FRITA SURE CRISPY</t>
  </si>
  <si>
    <t>LEITE INTEGRAL</t>
  </si>
  <si>
    <t>ÓLEO DE CANOLA</t>
  </si>
  <si>
    <t>PÁPRICA DOCE</t>
  </si>
  <si>
    <t>PÁPRICA PICANTE</t>
  </si>
  <si>
    <t>AJINOMOTO</t>
  </si>
  <si>
    <t>SAL FINO</t>
  </si>
  <si>
    <t>SAL GROSSO</t>
  </si>
  <si>
    <t>ALHO</t>
  </si>
  <si>
    <t>OVO</t>
  </si>
  <si>
    <t>MOSTARDA HEMMER</t>
  </si>
  <si>
    <t>ALECRIM</t>
  </si>
  <si>
    <t>TOMILHO</t>
  </si>
  <si>
    <t>LIMÃO TAHITI</t>
  </si>
  <si>
    <t>LIMÃO SICILIANO</t>
  </si>
  <si>
    <t>MAIZENA</t>
  </si>
  <si>
    <t>FARINHA DE TRIGO</t>
  </si>
  <si>
    <t>FLOCO DE BATATA</t>
  </si>
  <si>
    <t>BACALHAU MORHUA</t>
  </si>
  <si>
    <t>CEBOLINHA</t>
  </si>
  <si>
    <t>SALSA</t>
  </si>
  <si>
    <t>MANJERICÃO</t>
  </si>
  <si>
    <t>ANETO</t>
  </si>
  <si>
    <t>ALCAPARRAS</t>
  </si>
  <si>
    <t>PEPINO EM CONSERVA</t>
  </si>
  <si>
    <t>AZEITE EXTRA VIRGEM</t>
  </si>
  <si>
    <t>QUEIJO CHEDDAR POLENGHI</t>
  </si>
  <si>
    <t>CREME DE LEITE FRESCO</t>
  </si>
  <si>
    <t>BACON SEARA</t>
  </si>
  <si>
    <t>CEBOLA</t>
  </si>
  <si>
    <t>ALFACE AMERICANA</t>
  </si>
  <si>
    <t>BUN COM GERGELIM</t>
  </si>
  <si>
    <t>MANTEIGA</t>
  </si>
  <si>
    <t>TOMATE</t>
  </si>
  <si>
    <t>CEBOLA ROXA</t>
  </si>
  <si>
    <t>CEBOLA BRANCA</t>
  </si>
  <si>
    <t>BLEND PADRÃO</t>
  </si>
  <si>
    <t>BLEND CORDEIRO</t>
  </si>
  <si>
    <t>BLEND COSTELA</t>
  </si>
  <si>
    <t xml:space="preserve">RADICCHIO </t>
  </si>
  <si>
    <t>ACETO BALSÂMICO</t>
  </si>
  <si>
    <t>GRUYERE</t>
  </si>
  <si>
    <t>PEITO DE FRANGO</t>
  </si>
  <si>
    <t>REPOLHO ROXO</t>
  </si>
  <si>
    <t>CENOURA</t>
  </si>
  <si>
    <t>MAIONESE HELLMANS</t>
  </si>
  <si>
    <t>SHOYU</t>
  </si>
  <si>
    <t>BUN INTEGRAL</t>
  </si>
  <si>
    <t>FEIJÃO VERMELHO</t>
  </si>
  <si>
    <t>CURRY</t>
  </si>
  <si>
    <t>IOGURTE NATURAL</t>
  </si>
  <si>
    <t xml:space="preserve">PEPINO  </t>
  </si>
  <si>
    <t>HORTELÃ</t>
  </si>
  <si>
    <t>QUEIJO DE CABRA</t>
  </si>
  <si>
    <t>SALSICHA FRANKFURTER BERNA</t>
  </si>
  <si>
    <t>CATCHUP HEMMER</t>
  </si>
  <si>
    <t>MAIONESE DIJON</t>
  </si>
  <si>
    <t>AÇÚCAR REFINADO</t>
  </si>
  <si>
    <t>MOSTARDA ESCURA HEMMER</t>
  </si>
  <si>
    <t>PÃO SOURDOUGH</t>
  </si>
  <si>
    <t>MOZZARELA DE BUFALA</t>
  </si>
  <si>
    <t>QUEIJO PARMESÃO</t>
  </si>
  <si>
    <t>TOMATE UVA</t>
  </si>
  <si>
    <t>LULA NACIONAL</t>
  </si>
  <si>
    <t>RÚCULA</t>
  </si>
  <si>
    <t>ABACAXI</t>
  </si>
  <si>
    <t>MELADO</t>
  </si>
  <si>
    <t>BRIOCHE FORMA</t>
  </si>
  <si>
    <t>HAAGEN DAZS</t>
  </si>
  <si>
    <t>DOCE DE LEITE</t>
  </si>
  <si>
    <t>MORANGO</t>
  </si>
  <si>
    <t>BLUEBERRY</t>
  </si>
  <si>
    <t>FRAMBOESA</t>
  </si>
  <si>
    <t>LISTA DE COMPRAS</t>
  </si>
  <si>
    <t>ÁGUA MINERAL</t>
  </si>
  <si>
    <t>MATE NATURAL</t>
  </si>
  <si>
    <t>MATE COM LIMÃO</t>
  </si>
  <si>
    <t>ÁGUA TÔNICA</t>
  </si>
  <si>
    <t>COCA-COLA</t>
  </si>
  <si>
    <t>COCA ZERO</t>
  </si>
  <si>
    <t>GUARANÁ</t>
  </si>
  <si>
    <t>GUARANÁ ZERO</t>
  </si>
  <si>
    <t>SUCO DE UVA INTEGRAL TINTO</t>
  </si>
  <si>
    <t>SUCO DE UVA INTEGRAL BRANCO</t>
  </si>
  <si>
    <t>HEINEKEN LN</t>
  </si>
  <si>
    <t>HEINEKEN 600</t>
  </si>
  <si>
    <t>ARTESANAIS PETRÓPOLIS</t>
  </si>
  <si>
    <t>BEBIDAS</t>
  </si>
  <si>
    <t>ÁGUA PRATA SEM GÁS</t>
  </si>
  <si>
    <t>ÁGUA PRATA COM GÁS</t>
  </si>
  <si>
    <t xml:space="preserve">COCA LATA </t>
  </si>
  <si>
    <t>COCA ZERO LATA</t>
  </si>
  <si>
    <t xml:space="preserve">GUARANÁ </t>
  </si>
  <si>
    <t>HEINEKEN LONG NECK</t>
  </si>
  <si>
    <t>HORTIFRUTI</t>
  </si>
  <si>
    <t>SECOS</t>
  </si>
  <si>
    <t>LATICÍCIOS</t>
  </si>
  <si>
    <t>CONGELADOS</t>
  </si>
  <si>
    <t>DESCARTÁVEIS</t>
  </si>
  <si>
    <t>LIMPEZA</t>
  </si>
  <si>
    <t>BUN BRIOCHE</t>
  </si>
  <si>
    <t>CAMARÃO 50/70 LIMPO</t>
  </si>
  <si>
    <t>CARNES, PEIXES E DERIVADOS</t>
  </si>
  <si>
    <t>PÃES</t>
  </si>
  <si>
    <t>ODIN PILSEN 600ML</t>
  </si>
  <si>
    <t>ODIN VIENNA LAGER 600ML</t>
  </si>
  <si>
    <t>ODIN SESSION RED IPA 600ML</t>
  </si>
  <si>
    <t>ODIN IPA 600ML</t>
  </si>
  <si>
    <t>ODIN BELGIAN TRIPEL HOP 600ML</t>
  </si>
  <si>
    <t>ODIN VIKING IMPERIAL STOUT 600ML</t>
  </si>
  <si>
    <t>CATEGORIA</t>
  </si>
  <si>
    <t>UND</t>
  </si>
  <si>
    <t>PREÇO</t>
  </si>
  <si>
    <t>KG</t>
  </si>
  <si>
    <t>CART 30</t>
  </si>
  <si>
    <t>24-981592952</t>
  </si>
  <si>
    <t>CÓDIGO</t>
  </si>
  <si>
    <t>Nº</t>
  </si>
  <si>
    <t>DESCRIÇÃO</t>
  </si>
  <si>
    <t>ESTOQUE MIN.</t>
  </si>
  <si>
    <t>ESTOQUE MAX.</t>
  </si>
  <si>
    <t>PRODUÇÃO</t>
  </si>
  <si>
    <t>CUSTO UN</t>
  </si>
  <si>
    <t>VENDA</t>
  </si>
  <si>
    <t>CMV</t>
  </si>
  <si>
    <t>media</t>
  </si>
  <si>
    <t>cmv medio</t>
  </si>
  <si>
    <t>DRINKS</t>
  </si>
  <si>
    <t>APEROL SPRITZ</t>
  </si>
  <si>
    <t>GIN FIZZ SICILIANO</t>
  </si>
  <si>
    <t>GIN FIZZ DE PEPINO</t>
  </si>
  <si>
    <t>GIMLET DE LIMÃO E MANJERICÃO</t>
  </si>
  <si>
    <t>GIMLET DE MELANCIA E HORTELÃ</t>
  </si>
  <si>
    <t>MOJITO</t>
  </si>
  <si>
    <t>MOJITO DE MORANGO</t>
  </si>
  <si>
    <t>NEGRONI</t>
  </si>
  <si>
    <t>BELLINI</t>
  </si>
  <si>
    <t>MIMOSA</t>
  </si>
  <si>
    <t>TINTO</t>
  </si>
  <si>
    <t xml:space="preserve">ESPUMANTE </t>
  </si>
  <si>
    <t>TOP</t>
  </si>
  <si>
    <t>CAFÉS</t>
  </si>
  <si>
    <t>EXPRESSO</t>
  </si>
  <si>
    <t>PASSADO</t>
  </si>
  <si>
    <t>CAFÉ DA MANHÃ</t>
  </si>
  <si>
    <t>POR ESTIMATIVA DE TM</t>
  </si>
  <si>
    <t>MÉDIA CONTRIBUIÇÃO</t>
  </si>
  <si>
    <t>SUB RECEITAS (RECEITAS SEM PREÇO DE VENDA) USO EXCLUSIVO DO RESTAURANTE</t>
  </si>
  <si>
    <t>MÉDIA VENDA</t>
  </si>
  <si>
    <t>MASSA DE PIZZA</t>
  </si>
  <si>
    <t>MOLHO MAC AND CHEESE</t>
  </si>
  <si>
    <t>SCHIACCIATA</t>
  </si>
  <si>
    <t>BIFE À MILANESA</t>
  </si>
  <si>
    <t>CALDO DE LEGUMES</t>
  </si>
  <si>
    <t>CREME DE PECORINO</t>
  </si>
  <si>
    <t>MOLHO RAGÚ BOLOGNESA</t>
  </si>
  <si>
    <t>CONTROLE DE PRODUÇÃO DOM 16 DE MARÇO</t>
  </si>
  <si>
    <t xml:space="preserve">CLASSIC </t>
  </si>
  <si>
    <t>ABACAXI COM MELADO</t>
  </si>
  <si>
    <t>FRENCH TOAST</t>
  </si>
  <si>
    <t>BROWNIE</t>
  </si>
  <si>
    <t>SHAKES</t>
  </si>
  <si>
    <t xml:space="preserve">DULCE DE LECHE </t>
  </si>
  <si>
    <t xml:space="preserve">                                                                            Ficha Técnica AG</t>
  </si>
  <si>
    <t xml:space="preserve">Item: </t>
  </si>
  <si>
    <t>Preço Sugerido</t>
  </si>
  <si>
    <t>Classificação</t>
  </si>
  <si>
    <t>Preço Praticado</t>
  </si>
  <si>
    <t>Porções por receita</t>
  </si>
  <si>
    <t>Porções</t>
  </si>
  <si>
    <t>Custo por porção</t>
  </si>
  <si>
    <t>Separação de Insumos</t>
  </si>
  <si>
    <t>Peso da Porção</t>
  </si>
  <si>
    <t>Gramas</t>
  </si>
  <si>
    <t>Custo por Receita</t>
  </si>
  <si>
    <t>UND.</t>
  </si>
  <si>
    <t>CONTRIBUIÇÃO</t>
  </si>
  <si>
    <t>Ingrediente</t>
  </si>
  <si>
    <t>P. Líquido</t>
  </si>
  <si>
    <t>Und.</t>
  </si>
  <si>
    <t>aprov.</t>
  </si>
  <si>
    <t>P. Br.</t>
  </si>
  <si>
    <t xml:space="preserve"> $ unit. </t>
  </si>
  <si>
    <t>Total</t>
  </si>
  <si>
    <t>Peso</t>
  </si>
  <si>
    <t>PESO TOTAL</t>
  </si>
  <si>
    <t>TOTAL</t>
  </si>
  <si>
    <t>MOLHO TÁRTARO</t>
  </si>
  <si>
    <t>BATATA FRITA SURE CRISP</t>
  </si>
  <si>
    <t>MAIONESE DE PÁPRICA</t>
  </si>
  <si>
    <t>SAL TEMPERADO 2</t>
  </si>
  <si>
    <t>PAPEL BARREIRA</t>
  </si>
  <si>
    <t>MOLHEIRA</t>
  </si>
  <si>
    <t>BATATA DOCE</t>
  </si>
  <si>
    <t>MAIONESE VERDE</t>
  </si>
  <si>
    <t>LIMÃO</t>
  </si>
  <si>
    <t>PIMENTA CALABRESA</t>
  </si>
  <si>
    <t>AIOLI DE LIMÃO</t>
  </si>
  <si>
    <t>FARINHA TEMPURA</t>
  </si>
  <si>
    <t>LINGUADO</t>
  </si>
  <si>
    <t>CERVEJA</t>
  </si>
  <si>
    <t>CAMARÃO 51/70 LIMPO</t>
  </si>
  <si>
    <t>CLASSIC BURGER</t>
  </si>
  <si>
    <t>PÃO HB RIVIERA G CT</t>
  </si>
  <si>
    <t>BLEND BURGER</t>
  </si>
  <si>
    <t>MOLHO THOUSAND ISLANDS</t>
  </si>
  <si>
    <t>QUEIJO CHEDDAR</t>
  </si>
  <si>
    <t>PAPEL PARREIRA</t>
  </si>
  <si>
    <t>BLT BURGER</t>
  </si>
  <si>
    <t>BACON</t>
  </si>
  <si>
    <t>PÃO HB BRIOCHE 4" CT</t>
  </si>
  <si>
    <t>RADICCHIO</t>
  </si>
  <si>
    <t>CEBOLA CARAMELIZADA</t>
  </si>
  <si>
    <t>MOLHO DIJON</t>
  </si>
  <si>
    <t>FRANGO EMPANADO</t>
  </si>
  <si>
    <t>COLESLAW</t>
  </si>
  <si>
    <t>COSTELA BURGER</t>
  </si>
  <si>
    <t>TUTANO BOVINO</t>
  </si>
  <si>
    <t>QUEIJO TRUFADO</t>
  </si>
  <si>
    <t>MAIONESE DE ALHO ASSADO</t>
  </si>
  <si>
    <t>CEBOLA FRITA</t>
  </si>
  <si>
    <t>GRAVY</t>
  </si>
  <si>
    <t>PATTY MELT</t>
  </si>
  <si>
    <t>PÃO HB RIVIERA G CT INTEGRAL</t>
  </si>
  <si>
    <t>MOLHO TZATZIKI</t>
  </si>
  <si>
    <t>HOT DOG CLASSIC</t>
  </si>
  <si>
    <t>HOT DOG ZI GERMANS</t>
  </si>
  <si>
    <t>PÃO HOT DOG 3/4</t>
  </si>
  <si>
    <t>SALSICHA FRANKFURTER</t>
  </si>
  <si>
    <t>MOSTARDA ESCURA</t>
  </si>
  <si>
    <t>SOURDOUGH ROSMARINO</t>
  </si>
  <si>
    <t>SOURDOUGH POMODORINI</t>
  </si>
  <si>
    <t xml:space="preserve"> </t>
  </si>
  <si>
    <t>SOURDOUGH CALAMARI</t>
  </si>
  <si>
    <t>AIOLI</t>
  </si>
  <si>
    <t>SOURDOUGH CAPRESE</t>
  </si>
  <si>
    <t>PESTO</t>
  </si>
  <si>
    <t>PARMESÃO</t>
  </si>
  <si>
    <t>SOURDOUGH EGGSALAD</t>
  </si>
  <si>
    <t>PASTA DE OVO</t>
  </si>
  <si>
    <t>FRENCH TOAST &amp; HAAGEN DAZS</t>
  </si>
  <si>
    <t>PÃO BRIOCHE</t>
  </si>
  <si>
    <t>CREME INGLES</t>
  </si>
  <si>
    <t>BROWNIE COM HAAGEN DAZS</t>
  </si>
  <si>
    <t>HD MACADAMIA</t>
  </si>
  <si>
    <t>GANACHE</t>
  </si>
  <si>
    <t>MILK SHAKE VANILLA</t>
  </si>
  <si>
    <t>SORVETE DE CREME</t>
  </si>
  <si>
    <t>CHANTILLY</t>
  </si>
  <si>
    <t>OVO MALTINE</t>
  </si>
  <si>
    <t>MILK SHAKE DULCE DE LECHE</t>
  </si>
  <si>
    <t>CASTANHA CARAMELADA</t>
  </si>
  <si>
    <t>CANELA</t>
  </si>
  <si>
    <t>MILK SHAKE NUTELLA</t>
  </si>
  <si>
    <t>SORVETE DE CHOCOLATE</t>
  </si>
  <si>
    <t>AVELÃ</t>
  </si>
  <si>
    <t>MILK SHAKE CHOCOLATE</t>
  </si>
  <si>
    <t>DRÁGEA DE CHOCOLATE</t>
  </si>
  <si>
    <t>MILK SHAKE BERRIES</t>
  </si>
  <si>
    <t>GELEIA DE MORANGO</t>
  </si>
  <si>
    <t>FROZEN BERRIES</t>
  </si>
  <si>
    <t>MIRTILO</t>
  </si>
  <si>
    <t>LULA NACIONAL LIMPA</t>
  </si>
  <si>
    <t>CEREJA MARASCHINO</t>
  </si>
  <si>
    <t>CALLETS CALLEBAUT</t>
  </si>
  <si>
    <t>ÓLEO DE GIRASSOL</t>
  </si>
  <si>
    <t>BASE MAIONESE</t>
  </si>
  <si>
    <t>VINAGRE DE MAÇÃ</t>
  </si>
  <si>
    <t>SAL</t>
  </si>
  <si>
    <t>GLUTAMATO MONOSSÓDICO</t>
  </si>
  <si>
    <t>ACÚCAR</t>
  </si>
  <si>
    <t>PICKLES HEMMER</t>
  </si>
  <si>
    <t>GEMA</t>
  </si>
  <si>
    <t>MOSTARDA DIJON</t>
  </si>
  <si>
    <t>MEL</t>
  </si>
  <si>
    <t>PIMENTA DO REINO</t>
  </si>
  <si>
    <t>ALHO ASSADO PASTA</t>
  </si>
  <si>
    <t>ALHO ASSADO</t>
  </si>
  <si>
    <t xml:space="preserve">ALHO </t>
  </si>
  <si>
    <t>PAPEL ALUMINIO</t>
  </si>
  <si>
    <t>SLAW</t>
  </si>
  <si>
    <t>GLUTAMATO MONOSSÓSICO</t>
  </si>
  <si>
    <t>AÇÚCAR</t>
  </si>
  <si>
    <t>CHOCOLATE 60%</t>
  </si>
  <si>
    <t>CREME INGLÊS</t>
  </si>
  <si>
    <t>CHOCOLATE EM PÓ</t>
  </si>
  <si>
    <t>ESSENCIA DE BAUNÍLIA</t>
  </si>
  <si>
    <t>CHIPS DE CHOCOLATE</t>
  </si>
  <si>
    <t>CAFÉ INSTANTÂNEO</t>
  </si>
  <si>
    <t>SAL MARINHO</t>
  </si>
  <si>
    <t xml:space="preserve">CASTANHA DO PARÁ </t>
  </si>
  <si>
    <t>NOZES</t>
  </si>
  <si>
    <t>ESSENCIA DE BAUNILIA</t>
  </si>
  <si>
    <t xml:space="preserve">OVO </t>
  </si>
  <si>
    <t>CASTANHA DO PARÁ</t>
  </si>
  <si>
    <t>RAJMA PATTIES</t>
  </si>
  <si>
    <t>COMINHO</t>
  </si>
  <si>
    <t>GENGIBRE EM PÓ</t>
  </si>
  <si>
    <t>SEMENTE DE LINHAÇA</t>
  </si>
  <si>
    <t>SEMENTE DE CHIA</t>
  </si>
  <si>
    <t>SEMENTE DE GIRASSOL</t>
  </si>
  <si>
    <t>IOGURTE INTEGRAL</t>
  </si>
  <si>
    <t>PEPINO JAPONES</t>
  </si>
  <si>
    <t xml:space="preserve">SAL  </t>
  </si>
  <si>
    <t>BACALHAU MORHUA LIMPO E DESSALGADO</t>
  </si>
  <si>
    <t>ÁGUA</t>
  </si>
  <si>
    <t>QUEIJO GRUYERE</t>
  </si>
  <si>
    <t>ALCAPARRA</t>
  </si>
  <si>
    <t xml:space="preserve">SAL </t>
  </si>
  <si>
    <t>SAL TEMPERADO 1</t>
  </si>
  <si>
    <t>ALHO EM PÓ</t>
  </si>
  <si>
    <t>CEBOLA EM PÓ</t>
  </si>
  <si>
    <t>CAFÉ</t>
  </si>
  <si>
    <t>DEMI GLACE PÓ</t>
  </si>
  <si>
    <t xml:space="preserve">PIMENTA DO REINO </t>
  </si>
  <si>
    <t>cod.</t>
  </si>
  <si>
    <t>item</t>
  </si>
  <si>
    <t>qtd</t>
  </si>
  <si>
    <t>preço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</si>
</sst>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%"/>
    <numFmt numFmtId="166" formatCode="_-[$R$-416]\ * #,##0.00_-;\-[$R$-416]\ * #,##0.00_-;_-[$R$-416]\ * &quot;-&quot;??_-;_-@_-"/>
    <numFmt numFmtId="167" formatCode="&quot;R$ &quot;#,##0.00;&quot;-R$ &quot;#,##0.00"/>
    <numFmt numFmtId="168" formatCode="0.000"/>
    <numFmt numFmtId="169" formatCode="&quot;R$ &quot;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0"/>
      <name val="Arial"/>
      <family val="2"/>
    </font>
    <font>
      <b/>
      <sz val="8"/>
      <color rgb="FF000000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color theme="1"/>
      <name val="Calibri"/>
      <family val="2"/>
      <charset val="1"/>
      <scheme val="minor"/>
    </font>
    <font>
      <sz val="9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Segoe UI Historic"/>
      <family val="2"/>
    </font>
  </fonts>
  <fills count="19">
    <fill>
      <patternFill patternType="none"/>
    </fill>
    <fill>
      <patternFill patternType="gray125"/>
    </fill>
    <fill>
      <patternFill patternType="solid">
        <fgColor rgb="FFE56969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2F2F2"/>
      </patternFill>
    </fill>
    <fill>
      <patternFill patternType="solid">
        <fgColor rgb="FF00B050"/>
        <bgColor rgb="FFFF9900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2F2F2"/>
      </patternFill>
    </fill>
    <fill>
      <patternFill patternType="solid">
        <fgColor theme="3" tint="0.39997558519241921"/>
        <bgColor rgb="FFF2F2F2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rgb="FF7030A0"/>
        <bgColor rgb="FF993366"/>
      </patternFill>
    </fill>
    <fill>
      <patternFill patternType="solid">
        <fgColor rgb="FFC0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9" fontId="7" fillId="3" borderId="5" xfId="3" applyFont="1" applyFill="1" applyBorder="1" applyAlignment="1">
      <alignment horizontal="center" vertical="center"/>
    </xf>
    <xf numFmtId="44" fontId="7" fillId="5" borderId="5" xfId="2" applyFont="1" applyFill="1" applyBorder="1" applyAlignment="1" applyProtection="1">
      <alignment horizontal="center" vertical="center" wrapText="1"/>
    </xf>
    <xf numFmtId="44" fontId="8" fillId="3" borderId="6" xfId="2" applyFont="1" applyFill="1" applyBorder="1" applyAlignment="1" applyProtection="1">
      <alignment horizontal="center" vertical="center" wrapText="1"/>
    </xf>
    <xf numFmtId="44" fontId="8" fillId="3" borderId="7" xfId="2" applyFont="1" applyFill="1" applyBorder="1" applyAlignment="1" applyProtection="1">
      <alignment horizontal="center" vertical="center" wrapText="1"/>
    </xf>
    <xf numFmtId="165" fontId="8" fillId="6" borderId="8" xfId="3" applyNumberFormat="1" applyFont="1" applyFill="1" applyBorder="1" applyAlignment="1" applyProtection="1">
      <alignment horizontal="center" vertical="center" wrapText="1"/>
    </xf>
    <xf numFmtId="164" fontId="10" fillId="4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/>
    <xf numFmtId="165" fontId="10" fillId="7" borderId="8" xfId="3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1" fillId="9" borderId="10" xfId="4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9" fontId="0" fillId="0" borderId="10" xfId="3" applyFont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44" fontId="11" fillId="0" borderId="10" xfId="2" applyFont="1" applyBorder="1" applyAlignment="1">
      <alignment horizontal="center" vertical="center"/>
    </xf>
    <xf numFmtId="44" fontId="11" fillId="0" borderId="10" xfId="2" applyFont="1" applyBorder="1" applyAlignment="1">
      <alignment vertical="center"/>
    </xf>
    <xf numFmtId="165" fontId="11" fillId="0" borderId="11" xfId="3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1" fillId="0" borderId="13" xfId="0" applyFont="1" applyBorder="1"/>
    <xf numFmtId="0" fontId="11" fillId="0" borderId="13" xfId="0" applyFont="1" applyBorder="1" applyAlignment="1">
      <alignment horizontal="center" vertical="center"/>
    </xf>
    <xf numFmtId="9" fontId="0" fillId="0" borderId="13" xfId="3" applyFont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44" fontId="11" fillId="0" borderId="13" xfId="2" applyFont="1" applyBorder="1" applyAlignment="1">
      <alignment horizontal="center" vertical="center"/>
    </xf>
    <xf numFmtId="44" fontId="11" fillId="0" borderId="13" xfId="2" applyFont="1" applyBorder="1" applyAlignment="1">
      <alignment vertical="center"/>
    </xf>
    <xf numFmtId="165" fontId="11" fillId="0" borderId="14" xfId="3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9" fontId="0" fillId="9" borderId="13" xfId="3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165" fontId="11" fillId="0" borderId="16" xfId="3" applyNumberFormat="1" applyFont="1" applyBorder="1" applyAlignment="1">
      <alignment horizontal="center" vertical="center"/>
    </xf>
    <xf numFmtId="164" fontId="10" fillId="4" borderId="19" xfId="0" applyNumberFormat="1" applyFont="1" applyFill="1" applyBorder="1" applyAlignment="1">
      <alignment horizontal="center"/>
    </xf>
    <xf numFmtId="164" fontId="10" fillId="4" borderId="19" xfId="0" applyNumberFormat="1" applyFont="1" applyFill="1" applyBorder="1"/>
    <xf numFmtId="165" fontId="10" fillId="7" borderId="20" xfId="3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5" fontId="1" fillId="0" borderId="10" xfId="3" applyNumberFormat="1" applyFont="1" applyBorder="1" applyAlignment="1">
      <alignment horizontal="center" vertical="center"/>
    </xf>
    <xf numFmtId="0" fontId="11" fillId="9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3" fontId="1" fillId="0" borderId="13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0" fillId="4" borderId="23" xfId="0" applyNumberFormat="1" applyFont="1" applyFill="1" applyBorder="1" applyAlignment="1">
      <alignment horizontal="center"/>
    </xf>
    <xf numFmtId="164" fontId="10" fillId="4" borderId="23" xfId="0" applyNumberFormat="1" applyFont="1" applyFill="1" applyBorder="1"/>
    <xf numFmtId="165" fontId="10" fillId="7" borderId="26" xfId="3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0" fillId="4" borderId="26" xfId="0" applyNumberFormat="1" applyFont="1" applyFill="1" applyBorder="1" applyAlignment="1">
      <alignment horizontal="center"/>
    </xf>
    <xf numFmtId="164" fontId="10" fillId="4" borderId="24" xfId="0" applyNumberFormat="1" applyFont="1" applyFill="1" applyBorder="1"/>
    <xf numFmtId="0" fontId="0" fillId="8" borderId="31" xfId="0" applyFill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9" fontId="0" fillId="0" borderId="31" xfId="3" applyFont="1" applyBorder="1" applyAlignment="1">
      <alignment horizontal="center" vertical="center"/>
    </xf>
    <xf numFmtId="0" fontId="12" fillId="10" borderId="31" xfId="0" applyFont="1" applyFill="1" applyBorder="1" applyAlignment="1">
      <alignment horizontal="center" vertical="center"/>
    </xf>
    <xf numFmtId="44" fontId="11" fillId="0" borderId="31" xfId="2" applyFont="1" applyBorder="1" applyAlignment="1">
      <alignment horizontal="center" vertical="center"/>
    </xf>
    <xf numFmtId="44" fontId="14" fillId="0" borderId="32" xfId="2" applyFont="1" applyBorder="1" applyAlignment="1">
      <alignment vertical="center"/>
    </xf>
    <xf numFmtId="165" fontId="11" fillId="0" borderId="33" xfId="3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4" fillId="0" borderId="3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165" fontId="1" fillId="0" borderId="35" xfId="3" applyNumberFormat="1" applyFont="1" applyBorder="1" applyAlignment="1">
      <alignment horizontal="center" vertical="center"/>
    </xf>
    <xf numFmtId="0" fontId="12" fillId="10" borderId="35" xfId="0" applyFont="1" applyFill="1" applyBorder="1" applyAlignment="1">
      <alignment horizontal="center" vertical="center"/>
    </xf>
    <xf numFmtId="44" fontId="14" fillId="0" borderId="35" xfId="2" applyFont="1" applyBorder="1" applyAlignment="1">
      <alignment horizontal="center" vertical="center"/>
    </xf>
    <xf numFmtId="44" fontId="14" fillId="0" borderId="36" xfId="2" applyFont="1" applyBorder="1" applyAlignment="1">
      <alignment vertical="center"/>
    </xf>
    <xf numFmtId="165" fontId="14" fillId="0" borderId="37" xfId="3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8" borderId="29" xfId="0" applyFill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9" fontId="1" fillId="0" borderId="29" xfId="3" applyFont="1" applyFill="1" applyBorder="1" applyAlignment="1">
      <alignment horizontal="center" vertical="center"/>
    </xf>
    <xf numFmtId="0" fontId="15" fillId="10" borderId="29" xfId="0" applyFont="1" applyFill="1" applyBorder="1" applyAlignment="1">
      <alignment horizontal="center"/>
    </xf>
    <xf numFmtId="44" fontId="16" fillId="0" borderId="29" xfId="2" applyFont="1" applyBorder="1" applyAlignment="1">
      <alignment horizontal="center"/>
    </xf>
    <xf numFmtId="44" fontId="16" fillId="0" borderId="30" xfId="2" applyFont="1" applyBorder="1" applyAlignment="1">
      <alignment horizontal="center"/>
    </xf>
    <xf numFmtId="165" fontId="11" fillId="0" borderId="26" xfId="3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9" fontId="0" fillId="0" borderId="10" xfId="3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center"/>
    </xf>
    <xf numFmtId="44" fontId="16" fillId="0" borderId="13" xfId="2" applyFont="1" applyBorder="1" applyAlignment="1">
      <alignment horizontal="center"/>
    </xf>
    <xf numFmtId="44" fontId="10" fillId="0" borderId="38" xfId="2" applyFont="1" applyBorder="1"/>
    <xf numFmtId="165" fontId="11" fillId="0" borderId="39" xfId="3" applyNumberFormat="1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8" borderId="41" xfId="0" applyFill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9" fontId="0" fillId="0" borderId="41" xfId="3" applyFont="1" applyFill="1" applyBorder="1" applyAlignment="1">
      <alignment horizontal="center" vertical="center"/>
    </xf>
    <xf numFmtId="0" fontId="15" fillId="10" borderId="41" xfId="0" applyFont="1" applyFill="1" applyBorder="1" applyAlignment="1">
      <alignment horizontal="center"/>
    </xf>
    <xf numFmtId="44" fontId="10" fillId="0" borderId="42" xfId="2" applyFont="1" applyBorder="1"/>
    <xf numFmtId="0" fontId="0" fillId="11" borderId="40" xfId="0" applyFill="1" applyBorder="1" applyAlignment="1">
      <alignment horizontal="center"/>
    </xf>
    <xf numFmtId="0" fontId="0" fillId="11" borderId="41" xfId="0" applyFill="1" applyBorder="1" applyAlignment="1">
      <alignment horizontal="center" vertical="center"/>
    </xf>
    <xf numFmtId="0" fontId="11" fillId="11" borderId="41" xfId="0" applyFont="1" applyFill="1" applyBorder="1" applyAlignment="1">
      <alignment vertical="center"/>
    </xf>
    <xf numFmtId="0" fontId="13" fillId="11" borderId="41" xfId="0" applyFont="1" applyFill="1" applyBorder="1" applyAlignment="1">
      <alignment horizontal="center" vertical="center"/>
    </xf>
    <xf numFmtId="9" fontId="0" fillId="11" borderId="41" xfId="3" applyFont="1" applyFill="1" applyBorder="1" applyAlignment="1">
      <alignment horizontal="center" vertical="center"/>
    </xf>
    <xf numFmtId="165" fontId="11" fillId="11" borderId="16" xfId="3" applyNumberFormat="1" applyFont="1" applyFill="1" applyBorder="1" applyAlignment="1">
      <alignment horizontal="center" vertical="center"/>
    </xf>
    <xf numFmtId="0" fontId="0" fillId="12" borderId="40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11" fillId="0" borderId="29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9" fontId="0" fillId="0" borderId="29" xfId="3" applyFont="1" applyFill="1" applyBorder="1" applyAlignment="1">
      <alignment horizontal="center" vertical="center"/>
    </xf>
    <xf numFmtId="44" fontId="10" fillId="0" borderId="30" xfId="2" applyFont="1" applyBorder="1"/>
    <xf numFmtId="165" fontId="11" fillId="0" borderId="37" xfId="3" applyNumberFormat="1" applyFont="1" applyBorder="1" applyAlignment="1">
      <alignment horizontal="center" vertical="center"/>
    </xf>
    <xf numFmtId="44" fontId="16" fillId="0" borderId="41" xfId="2" applyFont="1" applyBorder="1" applyAlignment="1">
      <alignment horizontal="center"/>
    </xf>
    <xf numFmtId="44" fontId="10" fillId="0" borderId="41" xfId="2" applyFont="1" applyBorder="1"/>
    <xf numFmtId="165" fontId="11" fillId="0" borderId="43" xfId="3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9" fontId="0" fillId="0" borderId="13" xfId="3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/>
    </xf>
    <xf numFmtId="44" fontId="10" fillId="0" borderId="13" xfId="2" applyFont="1" applyBorder="1"/>
    <xf numFmtId="0" fontId="0" fillId="0" borderId="34" xfId="0" applyBorder="1" applyAlignment="1">
      <alignment horizontal="center"/>
    </xf>
    <xf numFmtId="0" fontId="0" fillId="8" borderId="35" xfId="0" applyFill="1" applyBorder="1" applyAlignment="1">
      <alignment horizontal="center" vertical="center"/>
    </xf>
    <xf numFmtId="9" fontId="1" fillId="0" borderId="35" xfId="3" applyFont="1" applyFill="1" applyBorder="1" applyAlignment="1">
      <alignment horizontal="center" vertical="center"/>
    </xf>
    <xf numFmtId="0" fontId="15" fillId="10" borderId="35" xfId="0" applyFont="1" applyFill="1" applyBorder="1" applyAlignment="1">
      <alignment horizontal="center"/>
    </xf>
    <xf numFmtId="44" fontId="16" fillId="0" borderId="35" xfId="2" applyFont="1" applyBorder="1" applyAlignment="1">
      <alignment horizontal="center"/>
    </xf>
    <xf numFmtId="165" fontId="11" fillId="0" borderId="44" xfId="3" applyNumberFormat="1" applyFont="1" applyBorder="1" applyAlignment="1">
      <alignment horizontal="center" vertical="center"/>
    </xf>
    <xf numFmtId="44" fontId="16" fillId="0" borderId="10" xfId="2" applyFont="1" applyBorder="1" applyAlignment="1">
      <alignment horizontal="center"/>
    </xf>
    <xf numFmtId="44" fontId="10" fillId="0" borderId="10" xfId="2" applyFont="1" applyBorder="1"/>
    <xf numFmtId="0" fontId="0" fillId="0" borderId="13" xfId="0" applyBorder="1"/>
    <xf numFmtId="0" fontId="0" fillId="0" borderId="45" xfId="0" applyBorder="1" applyAlignment="1">
      <alignment horizontal="center"/>
    </xf>
    <xf numFmtId="0" fontId="0" fillId="8" borderId="6" xfId="0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9" fontId="1" fillId="0" borderId="6" xfId="3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/>
    </xf>
    <xf numFmtId="44" fontId="16" fillId="0" borderId="6" xfId="2" applyFont="1" applyBorder="1" applyAlignment="1">
      <alignment horizontal="center"/>
    </xf>
    <xf numFmtId="165" fontId="16" fillId="0" borderId="47" xfId="2" applyNumberFormat="1" applyFont="1" applyBorder="1" applyAlignment="1">
      <alignment horizontal="center"/>
    </xf>
    <xf numFmtId="9" fontId="0" fillId="0" borderId="0" xfId="3" applyFont="1"/>
    <xf numFmtId="165" fontId="1" fillId="7" borderId="48" xfId="3" applyNumberFormat="1" applyFont="1" applyFill="1" applyBorder="1" applyAlignment="1">
      <alignment horizontal="center" vertical="center"/>
    </xf>
    <xf numFmtId="44" fontId="11" fillId="0" borderId="0" xfId="2" applyFont="1" applyAlignment="1">
      <alignment horizontal="center"/>
    </xf>
    <xf numFmtId="44" fontId="14" fillId="0" borderId="0" xfId="2" applyFont="1"/>
    <xf numFmtId="165" fontId="0" fillId="0" borderId="0" xfId="3" applyNumberFormat="1" applyFont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/>
    <xf numFmtId="165" fontId="10" fillId="7" borderId="11" xfId="3" applyNumberFormat="1" applyFont="1" applyFill="1" applyBorder="1" applyAlignment="1">
      <alignment horizont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/>
    <xf numFmtId="9" fontId="0" fillId="0" borderId="13" xfId="3" applyFont="1" applyBorder="1"/>
    <xf numFmtId="44" fontId="11" fillId="0" borderId="13" xfId="2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31" xfId="0" applyFont="1" applyBorder="1"/>
    <xf numFmtId="0" fontId="0" fillId="0" borderId="31" xfId="0" applyBorder="1"/>
    <xf numFmtId="9" fontId="0" fillId="0" borderId="31" xfId="3" applyFont="1" applyBorder="1"/>
    <xf numFmtId="0" fontId="15" fillId="10" borderId="31" xfId="0" applyFont="1" applyFill="1" applyBorder="1" applyAlignment="1">
      <alignment horizontal="center"/>
    </xf>
    <xf numFmtId="44" fontId="11" fillId="0" borderId="31" xfId="2" applyFont="1" applyBorder="1" applyAlignment="1">
      <alignment horizontal="center"/>
    </xf>
    <xf numFmtId="44" fontId="10" fillId="0" borderId="31" xfId="2" applyFont="1" applyBorder="1"/>
    <xf numFmtId="165" fontId="11" fillId="0" borderId="49" xfId="3" applyNumberFormat="1" applyFont="1" applyBorder="1" applyAlignment="1">
      <alignment horizontal="center" vertical="center"/>
    </xf>
    <xf numFmtId="0" fontId="0" fillId="12" borderId="21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17" fillId="0" borderId="35" xfId="0" applyFont="1" applyBorder="1"/>
    <xf numFmtId="0" fontId="0" fillId="0" borderId="35" xfId="0" applyBorder="1"/>
    <xf numFmtId="9" fontId="0" fillId="0" borderId="35" xfId="3" applyFont="1" applyBorder="1"/>
    <xf numFmtId="44" fontId="11" fillId="0" borderId="35" xfId="2" applyFont="1" applyBorder="1" applyAlignment="1">
      <alignment horizontal="center"/>
    </xf>
    <xf numFmtId="44" fontId="10" fillId="0" borderId="35" xfId="2" applyFont="1" applyBorder="1"/>
    <xf numFmtId="44" fontId="11" fillId="0" borderId="15" xfId="2" applyFont="1" applyBorder="1" applyAlignment="1">
      <alignment vertical="center"/>
    </xf>
    <xf numFmtId="165" fontId="11" fillId="0" borderId="50" xfId="3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6" fontId="19" fillId="3" borderId="2" xfId="2" applyNumberFormat="1" applyFont="1" applyFill="1" applyBorder="1" applyAlignment="1" applyProtection="1">
      <alignment horizontal="center" vertical="center"/>
    </xf>
    <xf numFmtId="166" fontId="0" fillId="3" borderId="2" xfId="0" applyNumberForma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vertical="center"/>
    </xf>
    <xf numFmtId="0" fontId="20" fillId="13" borderId="2" xfId="0" applyFont="1" applyFill="1" applyBorder="1" applyAlignment="1">
      <alignment vertical="center"/>
    </xf>
    <xf numFmtId="0" fontId="7" fillId="13" borderId="2" xfId="0" applyFont="1" applyFill="1" applyBorder="1" applyAlignment="1">
      <alignment vertical="center"/>
    </xf>
    <xf numFmtId="0" fontId="0" fillId="13" borderId="2" xfId="0" applyFill="1" applyBorder="1" applyAlignment="1">
      <alignment vertical="center"/>
    </xf>
    <xf numFmtId="166" fontId="19" fillId="13" borderId="3" xfId="2" applyNumberFormat="1" applyFont="1" applyFill="1" applyBorder="1" applyAlignment="1" applyProtection="1">
      <alignment horizontal="center" vertical="center"/>
    </xf>
    <xf numFmtId="166" fontId="7" fillId="13" borderId="1" xfId="0" applyNumberFormat="1" applyFont="1" applyFill="1" applyBorder="1" applyAlignment="1">
      <alignment horizontal="left" vertical="center"/>
    </xf>
    <xf numFmtId="0" fontId="7" fillId="13" borderId="2" xfId="0" applyFont="1" applyFill="1" applyBorder="1" applyAlignment="1">
      <alignment horizontal="left" vertical="center"/>
    </xf>
    <xf numFmtId="167" fontId="7" fillId="13" borderId="8" xfId="2" applyNumberFormat="1" applyFont="1" applyFill="1" applyBorder="1" applyAlignment="1" applyProtection="1">
      <alignment horizontal="center" vertical="center"/>
    </xf>
    <xf numFmtId="0" fontId="7" fillId="13" borderId="3" xfId="0" applyFont="1" applyFill="1" applyBorder="1" applyAlignment="1">
      <alignment vertical="center"/>
    </xf>
    <xf numFmtId="0" fontId="7" fillId="13" borderId="0" xfId="0" applyFont="1" applyFill="1" applyAlignment="1">
      <alignment vertical="center"/>
    </xf>
    <xf numFmtId="166" fontId="7" fillId="13" borderId="0" xfId="2" applyNumberFormat="1" applyFont="1" applyFill="1" applyBorder="1" applyAlignment="1" applyProtection="1">
      <alignment horizontal="center" vertical="center"/>
    </xf>
    <xf numFmtId="166" fontId="7" fillId="13" borderId="1" xfId="0" applyNumberFormat="1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center"/>
    </xf>
    <xf numFmtId="0" fontId="7" fillId="13" borderId="8" xfId="0" applyFont="1" applyFill="1" applyBorder="1" applyAlignment="1">
      <alignment horizontal="center" vertical="center"/>
    </xf>
    <xf numFmtId="0" fontId="7" fillId="13" borderId="8" xfId="0" applyFont="1" applyFill="1" applyBorder="1" applyAlignment="1">
      <alignment vertical="center"/>
    </xf>
    <xf numFmtId="0" fontId="9" fillId="13" borderId="0" xfId="0" applyFont="1" applyFill="1" applyAlignment="1">
      <alignment vertical="center"/>
    </xf>
    <xf numFmtId="166" fontId="9" fillId="13" borderId="0" xfId="0" applyNumberFormat="1" applyFont="1" applyFill="1" applyAlignment="1">
      <alignment horizontal="center" vertical="center"/>
    </xf>
    <xf numFmtId="0" fontId="7" fillId="13" borderId="3" xfId="0" applyFont="1" applyFill="1" applyBorder="1" applyAlignment="1">
      <alignment horizontal="left" vertical="center"/>
    </xf>
    <xf numFmtId="168" fontId="7" fillId="13" borderId="8" xfId="0" applyNumberFormat="1" applyFont="1" applyFill="1" applyBorder="1" applyAlignment="1">
      <alignment horizontal="center" vertical="center"/>
    </xf>
    <xf numFmtId="0" fontId="7" fillId="13" borderId="26" xfId="0" applyFont="1" applyFill="1" applyBorder="1" applyAlignment="1">
      <alignment vertical="center"/>
    </xf>
    <xf numFmtId="0" fontId="7" fillId="15" borderId="8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left" vertical="center"/>
    </xf>
    <xf numFmtId="10" fontId="7" fillId="13" borderId="27" xfId="0" applyNumberFormat="1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66" fontId="7" fillId="13" borderId="8" xfId="2" applyNumberFormat="1" applyFont="1" applyFill="1" applyBorder="1" applyAlignment="1" applyProtection="1">
      <alignment horizontal="center" vertical="center"/>
    </xf>
    <xf numFmtId="166" fontId="7" fillId="13" borderId="1" xfId="0" applyNumberFormat="1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vertical="center"/>
    </xf>
    <xf numFmtId="0" fontId="0" fillId="13" borderId="18" xfId="0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3" fillId="13" borderId="40" xfId="0" applyFont="1" applyFill="1" applyBorder="1" applyAlignment="1">
      <alignment vertical="center"/>
    </xf>
    <xf numFmtId="168" fontId="23" fillId="13" borderId="41" xfId="0" applyNumberFormat="1" applyFont="1" applyFill="1" applyBorder="1" applyAlignment="1">
      <alignment horizontal="center" vertical="center"/>
    </xf>
    <xf numFmtId="0" fontId="23" fillId="13" borderId="41" xfId="0" applyFont="1" applyFill="1" applyBorder="1" applyAlignment="1">
      <alignment horizontal="center" vertical="center"/>
    </xf>
    <xf numFmtId="9" fontId="23" fillId="13" borderId="41" xfId="0" applyNumberFormat="1" applyFont="1" applyFill="1" applyBorder="1" applyAlignment="1">
      <alignment horizontal="center" vertical="center"/>
    </xf>
    <xf numFmtId="168" fontId="23" fillId="16" borderId="41" xfId="0" applyNumberFormat="1" applyFont="1" applyFill="1" applyBorder="1" applyAlignment="1">
      <alignment horizontal="center" vertical="center"/>
    </xf>
    <xf numFmtId="166" fontId="23" fillId="13" borderId="41" xfId="2" applyNumberFormat="1" applyFont="1" applyFill="1" applyBorder="1" applyAlignment="1" applyProtection="1">
      <alignment horizontal="center" vertical="center"/>
    </xf>
    <xf numFmtId="166" fontId="19" fillId="13" borderId="42" xfId="2" applyNumberFormat="1" applyFont="1" applyFill="1" applyBorder="1" applyAlignment="1" applyProtection="1">
      <alignment horizontal="center" vertical="center"/>
    </xf>
    <xf numFmtId="0" fontId="0" fillId="13" borderId="22" xfId="0" applyFill="1" applyBorder="1" applyAlignment="1">
      <alignment vertical="center"/>
    </xf>
    <xf numFmtId="0" fontId="0" fillId="13" borderId="27" xfId="0" applyFill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168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9" fillId="13" borderId="8" xfId="0" applyFont="1" applyFill="1" applyBorder="1" applyAlignment="1">
      <alignment vertical="center"/>
    </xf>
    <xf numFmtId="168" fontId="9" fillId="13" borderId="3" xfId="0" applyNumberFormat="1" applyFont="1" applyFill="1" applyBorder="1" applyAlignment="1">
      <alignment horizontal="center" vertical="center"/>
    </xf>
    <xf numFmtId="0" fontId="0" fillId="17" borderId="2" xfId="0" applyFill="1" applyBorder="1" applyAlignment="1">
      <alignment vertical="center"/>
    </xf>
    <xf numFmtId="166" fontId="19" fillId="17" borderId="3" xfId="2" applyNumberFormat="1" applyFont="1" applyFill="1" applyBorder="1" applyAlignment="1" applyProtection="1">
      <alignment horizontal="center" vertical="center"/>
    </xf>
    <xf numFmtId="166" fontId="9" fillId="13" borderId="1" xfId="2" applyNumberFormat="1" applyFont="1" applyFill="1" applyBorder="1" applyAlignment="1" applyProtection="1">
      <alignment horizontal="center" vertical="center"/>
    </xf>
    <xf numFmtId="169" fontId="25" fillId="13" borderId="23" xfId="0" applyNumberFormat="1" applyFont="1" applyFill="1" applyBorder="1" applyAlignment="1">
      <alignment vertical="center"/>
    </xf>
    <xf numFmtId="44" fontId="1" fillId="13" borderId="25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168" fontId="17" fillId="0" borderId="13" xfId="0" applyNumberFormat="1" applyFont="1" applyBorder="1" applyAlignment="1">
      <alignment horizontal="center"/>
    </xf>
    <xf numFmtId="0" fontId="9" fillId="13" borderId="19" xfId="0" applyFont="1" applyFill="1" applyBorder="1" applyAlignment="1">
      <alignment vertical="center"/>
    </xf>
    <xf numFmtId="0" fontId="9" fillId="13" borderId="18" xfId="0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9" fillId="13" borderId="22" xfId="0" applyFont="1" applyFill="1" applyBorder="1" applyAlignment="1">
      <alignment vertical="center"/>
    </xf>
    <xf numFmtId="0" fontId="9" fillId="13" borderId="27" xfId="0" applyFont="1" applyFill="1" applyBorder="1" applyAlignment="1">
      <alignment vertical="center"/>
    </xf>
    <xf numFmtId="166" fontId="7" fillId="13" borderId="8" xfId="0" applyNumberFormat="1" applyFont="1" applyFill="1" applyBorder="1" applyAlignment="1">
      <alignment horizontal="center" vertical="center"/>
    </xf>
    <xf numFmtId="166" fontId="9" fillId="13" borderId="8" xfId="2" applyNumberFormat="1" applyFont="1" applyFill="1" applyBorder="1" applyAlignment="1" applyProtection="1">
      <alignment horizontal="center" vertical="center"/>
    </xf>
    <xf numFmtId="0" fontId="23" fillId="13" borderId="51" xfId="0" applyFont="1" applyFill="1" applyBorder="1" applyAlignment="1">
      <alignment vertical="center"/>
    </xf>
    <xf numFmtId="0" fontId="23" fillId="13" borderId="22" xfId="0" applyFont="1" applyFill="1" applyBorder="1" applyAlignment="1">
      <alignment vertical="center"/>
    </xf>
    <xf numFmtId="166" fontId="7" fillId="13" borderId="1" xfId="0" applyNumberFormat="1" applyFont="1" applyFill="1" applyBorder="1" applyAlignment="1">
      <alignment horizontal="left" vertical="center"/>
    </xf>
    <xf numFmtId="168" fontId="23" fillId="13" borderId="0" xfId="0" applyNumberFormat="1" applyFont="1" applyFill="1" applyBorder="1" applyAlignment="1">
      <alignment horizontal="center" vertical="center"/>
    </xf>
    <xf numFmtId="168" fontId="23" fillId="16" borderId="0" xfId="0" applyNumberFormat="1" applyFont="1" applyFill="1" applyBorder="1" applyAlignment="1">
      <alignment horizontal="center" vertical="center"/>
    </xf>
    <xf numFmtId="0" fontId="0" fillId="0" borderId="22" xfId="0" applyBorder="1"/>
    <xf numFmtId="0" fontId="0" fillId="0" borderId="27" xfId="0" applyBorder="1"/>
    <xf numFmtId="0" fontId="27" fillId="18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166" fontId="7" fillId="14" borderId="1" xfId="0" applyNumberFormat="1" applyFont="1" applyFill="1" applyBorder="1" applyAlignment="1">
      <alignment horizontal="left" vertical="center"/>
    </xf>
    <xf numFmtId="166" fontId="7" fillId="14" borderId="3" xfId="0" applyNumberFormat="1" applyFont="1" applyFill="1" applyBorder="1" applyAlignment="1">
      <alignment horizontal="left" vertical="center"/>
    </xf>
    <xf numFmtId="166" fontId="7" fillId="13" borderId="1" xfId="0" applyNumberFormat="1" applyFont="1" applyFill="1" applyBorder="1" applyAlignment="1">
      <alignment horizontal="left" vertical="center"/>
    </xf>
    <xf numFmtId="166" fontId="7" fillId="13" borderId="3" xfId="0" applyNumberFormat="1" applyFont="1" applyFill="1" applyBorder="1" applyAlignment="1">
      <alignment horizontal="left" vertical="center"/>
    </xf>
    <xf numFmtId="0" fontId="27" fillId="18" borderId="9" xfId="0" applyFont="1" applyFill="1" applyBorder="1" applyAlignment="1">
      <alignment horizontal="center"/>
    </xf>
    <xf numFmtId="0" fontId="27" fillId="18" borderId="10" xfId="0" applyFont="1" applyFill="1" applyBorder="1" applyAlignment="1">
      <alignment horizontal="center"/>
    </xf>
    <xf numFmtId="0" fontId="27" fillId="18" borderId="11" xfId="0" applyFont="1" applyFill="1" applyBorder="1" applyAlignment="1">
      <alignment horizontal="center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mei\Desktop\FICHAS%20TILAPIAS%20MANGARATIBA%20DAMI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mei\Desktop\DESPESA%20SEMANAL%20COMIDA%20BO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COMISSARIA"/>
      <sheetName val="MENU"/>
      <sheetName val="ENTRADAS"/>
      <sheetName val="SALGADOS"/>
      <sheetName val="SANDUÍCHES"/>
      <sheetName val="BASES"/>
      <sheetName val="LISTA DE COMPRAS"/>
      <sheetName val="MENU ANTIGO"/>
      <sheetName val="LISTA DE COMPRAS 4"/>
      <sheetName val="Planilha1"/>
    </sheetNames>
    <sheetDataSet>
      <sheetData sheetId="0"/>
      <sheetData sheetId="1">
        <row r="4">
          <cell r="F4">
            <v>100</v>
          </cell>
          <cell r="H4">
            <v>30</v>
          </cell>
        </row>
        <row r="5">
          <cell r="H5">
            <v>36</v>
          </cell>
        </row>
        <row r="6">
          <cell r="H6">
            <v>32</v>
          </cell>
        </row>
        <row r="7">
          <cell r="H7">
            <v>38</v>
          </cell>
        </row>
        <row r="25">
          <cell r="H25">
            <v>16</v>
          </cell>
        </row>
        <row r="43">
          <cell r="H43">
            <v>23</v>
          </cell>
        </row>
      </sheetData>
      <sheetData sheetId="2"/>
      <sheetData sheetId="3"/>
      <sheetData sheetId="4"/>
      <sheetData sheetId="5">
        <row r="148">
          <cell r="C148" t="str">
            <v>AIOLI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SEMANA 4 JANEIRO"/>
      <sheetName val="SEMANA 1 FEVEREIRO"/>
      <sheetName val="SEMANA 2 FEVEREIRO"/>
      <sheetName val="SEMANA 3 FEVEREIRO"/>
      <sheetName val="SEMANA 4 FEVEREIRO"/>
      <sheetName val="CÓDIGOS E PREÇO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SECOS</v>
          </cell>
        </row>
        <row r="4">
          <cell r="C4" t="str">
            <v>AÇÚCAR</v>
          </cell>
          <cell r="D4">
            <v>4.3899999999999997</v>
          </cell>
        </row>
        <row r="5">
          <cell r="C5" t="str">
            <v>AJINOMOTO</v>
          </cell>
          <cell r="D5">
            <v>40</v>
          </cell>
        </row>
        <row r="6">
          <cell r="C6" t="str">
            <v>ALCAPARRA</v>
          </cell>
          <cell r="D6">
            <v>39.5</v>
          </cell>
        </row>
        <row r="7">
          <cell r="C7" t="str">
            <v>ALHO EM PÓ</v>
          </cell>
          <cell r="D7">
            <v>22.5</v>
          </cell>
        </row>
        <row r="8">
          <cell r="C8" t="str">
            <v>AMIDO DE MILHO</v>
          </cell>
          <cell r="D8">
            <v>6.9</v>
          </cell>
        </row>
        <row r="9">
          <cell r="C9" t="str">
            <v>AZEITE DE DENDÊ</v>
          </cell>
          <cell r="D9">
            <v>23.9</v>
          </cell>
        </row>
        <row r="10">
          <cell r="C10" t="str">
            <v>AZEITE EXTRA VIRGEM</v>
          </cell>
          <cell r="D10">
            <v>33.520000000000003</v>
          </cell>
        </row>
        <row r="11">
          <cell r="C11" t="str">
            <v>CEBOLA CROCANTE</v>
          </cell>
          <cell r="D11">
            <v>90</v>
          </cell>
        </row>
        <row r="12">
          <cell r="C12" t="str">
            <v>CEBOLA EM PÓ</v>
          </cell>
          <cell r="D12">
            <v>39.9</v>
          </cell>
        </row>
        <row r="13">
          <cell r="C13" t="str">
            <v>COMINHO</v>
          </cell>
          <cell r="D13">
            <v>30.5</v>
          </cell>
        </row>
        <row r="14">
          <cell r="C14" t="str">
            <v>CREAM CHEESE</v>
          </cell>
          <cell r="D14">
            <v>26.599999999999998</v>
          </cell>
        </row>
        <row r="15">
          <cell r="C15" t="str">
            <v>CREME DE LEITE</v>
          </cell>
          <cell r="D15">
            <v>17.989999999999998</v>
          </cell>
        </row>
        <row r="16">
          <cell r="C16" t="str">
            <v>CÚRCUMA</v>
          </cell>
          <cell r="D16">
            <v>24.99</v>
          </cell>
        </row>
        <row r="17">
          <cell r="C17" t="str">
            <v>DEMI GLACE</v>
          </cell>
          <cell r="D17">
            <v>68.89</v>
          </cell>
        </row>
        <row r="18">
          <cell r="C18" t="str">
            <v>EXTRATO DE TOMATE</v>
          </cell>
          <cell r="D18">
            <v>17.149999999999999</v>
          </cell>
        </row>
        <row r="19">
          <cell r="C19" t="str">
            <v>FARINHA DE TRIGO</v>
          </cell>
          <cell r="D19">
            <v>3.9</v>
          </cell>
        </row>
        <row r="20">
          <cell r="C20" t="str">
            <v>FIXADOR</v>
          </cell>
          <cell r="D20">
            <v>23</v>
          </cell>
        </row>
        <row r="21">
          <cell r="C21" t="str">
            <v>KATCHUP HEMMER</v>
          </cell>
          <cell r="D21">
            <v>17.989999999999998</v>
          </cell>
        </row>
        <row r="22">
          <cell r="C22" t="str">
            <v>LEITE DE COCO</v>
          </cell>
          <cell r="D22">
            <v>22</v>
          </cell>
        </row>
        <row r="23">
          <cell r="C23" t="str">
            <v>LEITE INTEGRAL</v>
          </cell>
          <cell r="D23">
            <v>3.99</v>
          </cell>
        </row>
        <row r="24">
          <cell r="C24" t="str">
            <v>LEMON PEPPER</v>
          </cell>
          <cell r="D24">
            <v>49.9</v>
          </cell>
        </row>
        <row r="25">
          <cell r="C25" t="str">
            <v>MAIONESE</v>
          </cell>
          <cell r="D25">
            <v>12.92</v>
          </cell>
        </row>
        <row r="26">
          <cell r="C26" t="str">
            <v>MAIONESE HELLMANS</v>
          </cell>
          <cell r="D26">
            <v>12.916666666666666</v>
          </cell>
        </row>
        <row r="27">
          <cell r="C27" t="str">
            <v>MANTEIGA</v>
          </cell>
          <cell r="D27">
            <v>44.95</v>
          </cell>
        </row>
        <row r="28">
          <cell r="C28" t="str">
            <v>MAIZENA</v>
          </cell>
          <cell r="D28">
            <v>11.98</v>
          </cell>
        </row>
        <row r="29">
          <cell r="C29" t="str">
            <v>MILHO CROCANTE</v>
          </cell>
          <cell r="D29">
            <v>49</v>
          </cell>
        </row>
        <row r="30">
          <cell r="C30" t="str">
            <v>NOZ MOSCADA</v>
          </cell>
          <cell r="D30">
            <v>153</v>
          </cell>
        </row>
        <row r="31">
          <cell r="C31" t="str">
            <v>ÓLEO DEFUMADO</v>
          </cell>
          <cell r="D31">
            <v>98</v>
          </cell>
        </row>
        <row r="32">
          <cell r="C32" t="str">
            <v>ÓLEO DE SOJA</v>
          </cell>
          <cell r="D32">
            <v>7.8</v>
          </cell>
        </row>
        <row r="33">
          <cell r="C33" t="str">
            <v>ORÉGANO</v>
          </cell>
          <cell r="D33">
            <v>32.9</v>
          </cell>
        </row>
        <row r="34">
          <cell r="C34" t="str">
            <v>PANKO</v>
          </cell>
          <cell r="D34">
            <v>14.5</v>
          </cell>
        </row>
        <row r="35">
          <cell r="C35" t="str">
            <v>PASSAS BRANCAS</v>
          </cell>
          <cell r="D35">
            <v>44.9</v>
          </cell>
        </row>
        <row r="36">
          <cell r="C36" t="str">
            <v>PICKLES HEMMER</v>
          </cell>
          <cell r="D36">
            <v>40.090000000000003</v>
          </cell>
        </row>
        <row r="37">
          <cell r="C37" t="str">
            <v>PIMENTA CALABRESA</v>
          </cell>
          <cell r="D37">
            <v>19.2</v>
          </cell>
        </row>
        <row r="38">
          <cell r="C38" t="str">
            <v>PIMENTA DA JAMAICA</v>
          </cell>
          <cell r="D38">
            <v>42.3</v>
          </cell>
        </row>
        <row r="39">
          <cell r="C39" t="str">
            <v>PIMENTA DO REINO</v>
          </cell>
          <cell r="D39">
            <v>6.35</v>
          </cell>
        </row>
        <row r="40">
          <cell r="C40" t="str">
            <v>SAL</v>
          </cell>
          <cell r="D40">
            <v>2.2000000000000002</v>
          </cell>
        </row>
        <row r="41">
          <cell r="C41" t="str">
            <v>SAL FINO</v>
          </cell>
          <cell r="D41">
            <v>2.2000000000000002</v>
          </cell>
        </row>
        <row r="42">
          <cell r="C42" t="str">
            <v>SAL DE CURA</v>
          </cell>
          <cell r="D42">
            <v>12</v>
          </cell>
        </row>
        <row r="43">
          <cell r="C43" t="str">
            <v>SAL GROSSO</v>
          </cell>
          <cell r="D43">
            <v>3.2</v>
          </cell>
        </row>
        <row r="44">
          <cell r="C44" t="str">
            <v>SHOYU</v>
          </cell>
          <cell r="D44">
            <v>26.9</v>
          </cell>
        </row>
        <row r="45">
          <cell r="C45" t="str">
            <v>TABASCO SRIRACHA</v>
          </cell>
        </row>
        <row r="46">
          <cell r="C46" t="str">
            <v>TRIPA VEGANA CALIBRE 24</v>
          </cell>
          <cell r="D46">
            <v>80</v>
          </cell>
        </row>
        <row r="47">
          <cell r="C47" t="str">
            <v>VINAGRE DE MAÇÃ</v>
          </cell>
          <cell r="D47">
            <v>8.48</v>
          </cell>
        </row>
        <row r="48">
          <cell r="C48" t="str">
            <v>VINHO BRANCO</v>
          </cell>
          <cell r="D48">
            <v>26.875</v>
          </cell>
        </row>
        <row r="50">
          <cell r="C50" t="str">
            <v>CONGELADOS</v>
          </cell>
        </row>
        <row r="51">
          <cell r="C51" t="str">
            <v>BATATA MACCAIN 9MM</v>
          </cell>
          <cell r="D51">
            <v>10.295</v>
          </cell>
        </row>
        <row r="53">
          <cell r="C53" t="str">
            <v>PÃES</v>
          </cell>
        </row>
        <row r="54">
          <cell r="C54" t="str">
            <v>PÃO HAMBURGER INTEGRAL</v>
          </cell>
          <cell r="D54">
            <v>1.4</v>
          </cell>
        </row>
        <row r="55">
          <cell r="C55" t="str">
            <v>PÃO HOT DOG</v>
          </cell>
          <cell r="D55">
            <v>1.02</v>
          </cell>
        </row>
        <row r="56">
          <cell r="C56" t="str">
            <v>PÃO NUTRELLA MULTIGRÃOS</v>
          </cell>
          <cell r="D56">
            <v>0.84</v>
          </cell>
        </row>
        <row r="57">
          <cell r="C57" t="str">
            <v>PÃO WRAP</v>
          </cell>
          <cell r="D57">
            <v>1.47</v>
          </cell>
        </row>
        <row r="58">
          <cell r="C58" t="str">
            <v>GARYTOS</v>
          </cell>
          <cell r="D58">
            <v>49.99</v>
          </cell>
        </row>
        <row r="60">
          <cell r="C60" t="str">
            <v>FLV</v>
          </cell>
        </row>
        <row r="61">
          <cell r="C61" t="str">
            <v>AIPO</v>
          </cell>
          <cell r="D61">
            <v>5</v>
          </cell>
        </row>
        <row r="62">
          <cell r="C62" t="str">
            <v>ALECRIM</v>
          </cell>
          <cell r="D62">
            <v>20</v>
          </cell>
        </row>
        <row r="63">
          <cell r="C63" t="str">
            <v>ALFACE</v>
          </cell>
          <cell r="D63">
            <v>11.950000000000001</v>
          </cell>
        </row>
        <row r="64">
          <cell r="C64" t="str">
            <v>ALFACE LISA</v>
          </cell>
          <cell r="D64">
            <v>11.950000000000001</v>
          </cell>
        </row>
        <row r="65">
          <cell r="C65" t="str">
            <v>ALHO</v>
          </cell>
          <cell r="D65">
            <v>22</v>
          </cell>
        </row>
        <row r="66">
          <cell r="C66" t="str">
            <v xml:space="preserve">ALHO </v>
          </cell>
          <cell r="D66">
            <v>22</v>
          </cell>
        </row>
        <row r="67">
          <cell r="C67" t="str">
            <v>ANETO</v>
          </cell>
          <cell r="D67">
            <v>29.900000000000002</v>
          </cell>
        </row>
        <row r="68">
          <cell r="C68" t="str">
            <v>BANANA DA TERRA</v>
          </cell>
          <cell r="D68">
            <v>4.99</v>
          </cell>
        </row>
        <row r="69">
          <cell r="C69" t="str">
            <v>BATATA CALABRESA</v>
          </cell>
          <cell r="D69">
            <v>6</v>
          </cell>
        </row>
        <row r="70">
          <cell r="C70" t="str">
            <v>BATATA ASTERIX</v>
          </cell>
          <cell r="D70">
            <v>3.5</v>
          </cell>
        </row>
        <row r="71">
          <cell r="C71" t="str">
            <v>CEBOLA</v>
          </cell>
          <cell r="D71">
            <v>4.2</v>
          </cell>
        </row>
        <row r="72">
          <cell r="C72" t="str">
            <v>CEBOLA ROXA</v>
          </cell>
          <cell r="D72">
            <v>5.9</v>
          </cell>
        </row>
        <row r="73">
          <cell r="C73" t="str">
            <v>CEBOLINHA</v>
          </cell>
          <cell r="D73">
            <v>15</v>
          </cell>
        </row>
        <row r="74">
          <cell r="C74" t="str">
            <v>CENOURA</v>
          </cell>
          <cell r="D74">
            <v>3.5</v>
          </cell>
        </row>
        <row r="75">
          <cell r="C75" t="str">
            <v>COENTRO FRESCO</v>
          </cell>
          <cell r="D75">
            <v>12</v>
          </cell>
        </row>
        <row r="76">
          <cell r="C76" t="str">
            <v>LIMÃO</v>
          </cell>
          <cell r="D76">
            <v>4.99</v>
          </cell>
        </row>
        <row r="77">
          <cell r="C77" t="str">
            <v>LOURO</v>
          </cell>
          <cell r="D77">
            <v>41.9</v>
          </cell>
        </row>
        <row r="78">
          <cell r="C78" t="str">
            <v>PÁPRICA DOCE</v>
          </cell>
          <cell r="D78">
            <v>56</v>
          </cell>
        </row>
        <row r="79">
          <cell r="C79" t="str">
            <v>PIMENTA DE CHEIRO</v>
          </cell>
          <cell r="D79">
            <v>65</v>
          </cell>
        </row>
        <row r="80">
          <cell r="C80" t="str">
            <v>PIMENTA DEDO DE MOÇA</v>
          </cell>
          <cell r="D80">
            <v>12</v>
          </cell>
        </row>
        <row r="81">
          <cell r="C81" t="str">
            <v>PIMENTÃO VERDE</v>
          </cell>
          <cell r="D81">
            <v>4</v>
          </cell>
        </row>
        <row r="82">
          <cell r="C82" t="str">
            <v>SALSA</v>
          </cell>
          <cell r="D82">
            <v>8</v>
          </cell>
        </row>
        <row r="83">
          <cell r="C83" t="str">
            <v>TOMATE</v>
          </cell>
          <cell r="D83">
            <v>5.99</v>
          </cell>
        </row>
        <row r="84">
          <cell r="C84" t="str">
            <v>TOMATE SALADA</v>
          </cell>
          <cell r="D84">
            <v>6.99</v>
          </cell>
        </row>
        <row r="85">
          <cell r="C85" t="str">
            <v>TOMILHO</v>
          </cell>
          <cell r="D85">
            <v>28</v>
          </cell>
        </row>
        <row r="87">
          <cell r="C87" t="str">
            <v>LATICÍNIOS</v>
          </cell>
        </row>
        <row r="88">
          <cell r="C88" t="str">
            <v>CATUPIRY</v>
          </cell>
          <cell r="D88">
            <v>33.333333333333336</v>
          </cell>
        </row>
        <row r="89">
          <cell r="C89" t="str">
            <v>QUEIJO MOZZARELA</v>
          </cell>
          <cell r="D89">
            <v>24.89</v>
          </cell>
        </row>
        <row r="90">
          <cell r="C90" t="str">
            <v>QUEIJO PARMESÃO</v>
          </cell>
          <cell r="D90">
            <v>50.96</v>
          </cell>
        </row>
        <row r="91">
          <cell r="C91" t="str">
            <v>MANTEIGA</v>
          </cell>
          <cell r="D91">
            <v>50</v>
          </cell>
        </row>
        <row r="92">
          <cell r="C92" t="str">
            <v>MANTEIGA SEM SAL</v>
          </cell>
          <cell r="D92">
            <v>50</v>
          </cell>
        </row>
        <row r="94">
          <cell r="C94" t="str">
            <v>DESCARTÁVEIS</v>
          </cell>
        </row>
        <row r="95">
          <cell r="C95" t="str">
            <v>BANDEIJA DESCARTÁVEL</v>
          </cell>
        </row>
        <row r="96">
          <cell r="C96" t="str">
            <v>COLHER DESCARTÁVEL</v>
          </cell>
          <cell r="D96">
            <v>0.16</v>
          </cell>
        </row>
        <row r="97">
          <cell r="C97" t="str">
            <v>GUARDANAPO</v>
          </cell>
          <cell r="D97">
            <v>7.8E-2</v>
          </cell>
        </row>
        <row r="98">
          <cell r="C98" t="str">
            <v>PAPEL MANTEIGA</v>
          </cell>
          <cell r="D98">
            <v>0.22</v>
          </cell>
        </row>
        <row r="99">
          <cell r="C99" t="str">
            <v>POTE CEVICHE</v>
          </cell>
          <cell r="D99">
            <v>0.85</v>
          </cell>
        </row>
        <row r="100">
          <cell r="C100" t="str">
            <v>POTE DE BATATA</v>
          </cell>
          <cell r="D100">
            <v>0.54</v>
          </cell>
        </row>
        <row r="101">
          <cell r="C101" t="str">
            <v>POTE DE CEVICHE</v>
          </cell>
          <cell r="D101">
            <v>0.85</v>
          </cell>
        </row>
        <row r="102">
          <cell r="C102" t="str">
            <v>POTE DE DE BATATA</v>
          </cell>
          <cell r="D102">
            <v>0.54</v>
          </cell>
        </row>
        <row r="103">
          <cell r="C103" t="str">
            <v>PRATO SANDUÍCHE</v>
          </cell>
          <cell r="D103">
            <v>0.65</v>
          </cell>
        </row>
        <row r="104">
          <cell r="C104" t="str">
            <v>MOLHEIRA</v>
          </cell>
          <cell r="D104">
            <v>0.11</v>
          </cell>
        </row>
        <row r="106">
          <cell r="C106" t="str">
            <v>ESTUÁRIO</v>
          </cell>
        </row>
        <row r="107">
          <cell r="C107" t="str">
            <v>APARAS DE TILÁPIA</v>
          </cell>
          <cell r="D107">
            <v>20</v>
          </cell>
        </row>
        <row r="108">
          <cell r="C108" t="str">
            <v>CONTRA LOMBO</v>
          </cell>
          <cell r="D108">
            <v>33</v>
          </cell>
        </row>
        <row r="109">
          <cell r="C109" t="str">
            <v>CAMARÃO 60 LIMPO</v>
          </cell>
          <cell r="D109">
            <v>62.4</v>
          </cell>
        </row>
        <row r="110">
          <cell r="C110" t="str">
            <v>CARNE DE TILÁPIA</v>
          </cell>
          <cell r="D110">
            <v>5</v>
          </cell>
        </row>
        <row r="111">
          <cell r="C111" t="str">
            <v>CARNE MOÍDA DE TILÁPIA</v>
          </cell>
          <cell r="D111">
            <v>5</v>
          </cell>
        </row>
        <row r="112">
          <cell r="C112" t="str">
            <v>FILÉ DE TILÁPIA</v>
          </cell>
          <cell r="D112">
            <v>33</v>
          </cell>
        </row>
        <row r="113">
          <cell r="C113" t="str">
            <v>LOMBO DE TILÁPIA</v>
          </cell>
          <cell r="D113">
            <v>38</v>
          </cell>
        </row>
        <row r="114">
          <cell r="C114" t="str">
            <v>MIX DE BROTOS</v>
          </cell>
          <cell r="D114">
            <v>320</v>
          </cell>
        </row>
        <row r="115">
          <cell r="C115" t="str">
            <v>BARRIGA DE TILÁPIA</v>
          </cell>
          <cell r="D115">
            <v>20</v>
          </cell>
        </row>
        <row r="116">
          <cell r="C116" t="str">
            <v>OUTROS</v>
          </cell>
        </row>
        <row r="117">
          <cell r="C117" t="str">
            <v>GELO</v>
          </cell>
          <cell r="D117">
            <v>1</v>
          </cell>
        </row>
        <row r="118">
          <cell r="C118" t="str">
            <v>ÁGUA</v>
          </cell>
          <cell r="D118">
            <v>1</v>
          </cell>
        </row>
        <row r="119">
          <cell r="C119" t="str">
            <v>COSTELA BOVINA</v>
          </cell>
          <cell r="D119">
            <v>32</v>
          </cell>
        </row>
        <row r="120">
          <cell r="C120" t="str">
            <v>GEMA</v>
          </cell>
          <cell r="D120">
            <v>19</v>
          </cell>
        </row>
        <row r="121">
          <cell r="C121" t="str">
            <v>OVO</v>
          </cell>
          <cell r="D121">
            <v>8</v>
          </cell>
        </row>
        <row r="122">
          <cell r="C122" t="str">
            <v>POLVO</v>
          </cell>
          <cell r="D122">
            <v>55</v>
          </cell>
        </row>
        <row r="123">
          <cell r="C123" t="str">
            <v>LULA</v>
          </cell>
          <cell r="D123">
            <v>20</v>
          </cell>
        </row>
        <row r="124">
          <cell r="C124" t="str">
            <v>CAMARÃO MÉDIO</v>
          </cell>
          <cell r="D124">
            <v>36</v>
          </cell>
        </row>
        <row r="125">
          <cell r="C125" t="str">
            <v>FILET MIGNON</v>
          </cell>
          <cell r="D125">
            <v>38</v>
          </cell>
        </row>
        <row r="126">
          <cell r="C126" t="str">
            <v>BIFE ANCHO</v>
          </cell>
          <cell r="D126">
            <v>55</v>
          </cell>
        </row>
        <row r="127">
          <cell r="C127" t="str">
            <v>BOLINHO DE BACALHAU</v>
          </cell>
          <cell r="D127">
            <v>38</v>
          </cell>
        </row>
        <row r="128">
          <cell r="C128" t="str">
            <v>CAMARÃO PEQUENO</v>
          </cell>
          <cell r="D128">
            <v>26</v>
          </cell>
        </row>
        <row r="129">
          <cell r="C129" t="str">
            <v>CAMARÃO MÉDIO</v>
          </cell>
          <cell r="D129">
            <v>32</v>
          </cell>
        </row>
        <row r="130">
          <cell r="C130" t="str">
            <v>CAMARÃO GRANDE</v>
          </cell>
          <cell r="D130">
            <v>41</v>
          </cell>
        </row>
        <row r="131">
          <cell r="C131" t="str">
            <v>PALETA DE CORDEIRO</v>
          </cell>
          <cell r="D131">
            <v>52.9</v>
          </cell>
        </row>
        <row r="132">
          <cell r="C132" t="str">
            <v>PATINHA DE CARANGUEJO</v>
          </cell>
          <cell r="D132">
            <v>66.06</v>
          </cell>
        </row>
        <row r="133">
          <cell r="C133" t="str">
            <v>CARNE DE CARANGUEJO</v>
          </cell>
          <cell r="D133">
            <v>85</v>
          </cell>
        </row>
        <row r="134">
          <cell r="C134" t="str">
            <v>FARINHA DE MANDIOCA</v>
          </cell>
          <cell r="D134">
            <v>4.99</v>
          </cell>
        </row>
        <row r="135">
          <cell r="C135" t="str">
            <v>ARROZ BRANCO</v>
          </cell>
          <cell r="D135">
            <v>4.99</v>
          </cell>
        </row>
        <row r="136">
          <cell r="C136" t="str">
            <v>COSTELA SUÍNA BRANCALIONE</v>
          </cell>
          <cell r="D136">
            <v>27</v>
          </cell>
        </row>
        <row r="137">
          <cell r="C137" t="str">
            <v>RILLETE DE TILÁPIA DEFUMADA</v>
          </cell>
          <cell r="D137">
            <v>25.63</v>
          </cell>
        </row>
        <row r="138">
          <cell r="C138" t="str">
            <v>BACON</v>
          </cell>
          <cell r="D138">
            <v>29</v>
          </cell>
        </row>
        <row r="139">
          <cell r="C139" t="str">
            <v>AIPIM</v>
          </cell>
          <cell r="D139">
            <v>3.99</v>
          </cell>
        </row>
        <row r="140">
          <cell r="C140" t="str">
            <v>PERNIL DE CORDEIRO</v>
          </cell>
          <cell r="D140">
            <v>45.9</v>
          </cell>
        </row>
        <row r="141">
          <cell r="C141" t="str">
            <v>APARA DE MIGNON</v>
          </cell>
          <cell r="D141">
            <v>35</v>
          </cell>
        </row>
        <row r="142">
          <cell r="C142" t="str">
            <v>RECEITAS</v>
          </cell>
        </row>
        <row r="143">
          <cell r="C143" t="str">
            <v>SUCO DE LIMÃO</v>
          </cell>
          <cell r="D143">
            <v>18</v>
          </cell>
        </row>
        <row r="144">
          <cell r="C144" t="str">
            <v>TALO DE COENTRO</v>
          </cell>
          <cell r="D144">
            <v>12</v>
          </cell>
        </row>
        <row r="145">
          <cell r="C145" t="str">
            <v>COSTELA BOVINA SANDUÍCHE</v>
          </cell>
          <cell r="D145">
            <v>101.14135313531355</v>
          </cell>
        </row>
        <row r="146">
          <cell r="C146" t="str">
            <v>TOMATE CONFIT</v>
          </cell>
          <cell r="D146">
            <v>12.94</v>
          </cell>
        </row>
        <row r="147">
          <cell r="C147" t="str">
            <v>LOMBO DEFUMADO DE TILÁPIA</v>
          </cell>
          <cell r="D147">
            <v>85.405518867924528</v>
          </cell>
        </row>
        <row r="148">
          <cell r="C148" t="str">
            <v>AIOLI</v>
          </cell>
          <cell r="D148">
            <v>17.998100429444214</v>
          </cell>
        </row>
        <row r="149">
          <cell r="C149" t="str">
            <v>LEITE DE TIGRE</v>
          </cell>
          <cell r="D149">
            <v>15.185964912280701</v>
          </cell>
        </row>
        <row r="150">
          <cell r="C150" t="str">
            <v>RECHEIO NATURAL DE TILÁPIA</v>
          </cell>
          <cell r="D150">
            <v>50.109881313551107</v>
          </cell>
        </row>
        <row r="151">
          <cell r="C151" t="str">
            <v>MOLHO TÁRTARO</v>
          </cell>
          <cell r="D151">
            <v>20.214734299516905</v>
          </cell>
        </row>
        <row r="152">
          <cell r="C152" t="str">
            <v>LOMBO EMPANADO DE TILÁPIA</v>
          </cell>
          <cell r="D152">
            <v>26.183630952380955</v>
          </cell>
        </row>
        <row r="153">
          <cell r="C153" t="str">
            <v>MASSA DE COXINHA</v>
          </cell>
          <cell r="D153">
            <v>4.9836160487557128</v>
          </cell>
        </row>
        <row r="154">
          <cell r="C154" t="str">
            <v>RECHEIO DE COXINHA</v>
          </cell>
          <cell r="D154">
            <v>7.8642217809867629</v>
          </cell>
        </row>
        <row r="155">
          <cell r="C155" t="str">
            <v>MOLHO ROSÉ</v>
          </cell>
          <cell r="D155">
            <v>14.82504859606947</v>
          </cell>
        </row>
        <row r="156">
          <cell r="C156" t="str">
            <v>SALSICHA DE TILÁPIA</v>
          </cell>
          <cell r="D156">
            <v>9.8699999999999992</v>
          </cell>
        </row>
        <row r="157">
          <cell r="C157" t="str">
            <v>DEFUMAÇÃO</v>
          </cell>
          <cell r="D157">
            <v>0.3</v>
          </cell>
        </row>
        <row r="158">
          <cell r="C158" t="str">
            <v>RECHEIO DE COXINHA</v>
          </cell>
          <cell r="D158">
            <v>7.8642217809867629</v>
          </cell>
        </row>
        <row r="159">
          <cell r="C159" t="str">
            <v>BATATA DOCE CHIPS</v>
          </cell>
          <cell r="D159" t="e">
            <v>#VALUE!</v>
          </cell>
        </row>
        <row r="160">
          <cell r="C160" t="str">
            <v>PIPOCA DE CAMARÃO</v>
          </cell>
          <cell r="D160">
            <v>39.294553072625696</v>
          </cell>
        </row>
        <row r="161">
          <cell r="C161" t="str">
            <v>PIPOCA DE TILÁPIA</v>
          </cell>
          <cell r="D161">
            <v>22.869972067039111</v>
          </cell>
        </row>
        <row r="162">
          <cell r="C162" t="str">
            <v>MIX BROTOS SUAVE</v>
          </cell>
          <cell r="D162">
            <v>360</v>
          </cell>
        </row>
        <row r="163">
          <cell r="C163" t="str">
            <v>BROTO DE COENTRO</v>
          </cell>
          <cell r="D163">
            <v>360</v>
          </cell>
        </row>
        <row r="164">
          <cell r="C164" t="str">
            <v>PICKLES DE CEBOLA ROXA</v>
          </cell>
          <cell r="D164">
            <v>7.0345449500554942</v>
          </cell>
        </row>
        <row r="165">
          <cell r="C165" t="str">
            <v>CHIMICHURRI</v>
          </cell>
          <cell r="D165">
            <v>25.373618842975215</v>
          </cell>
        </row>
        <row r="166">
          <cell r="C166" t="str">
            <v>CALDO DE COSTELA</v>
          </cell>
          <cell r="D166">
            <v>12</v>
          </cell>
        </row>
        <row r="167">
          <cell r="C167" t="str">
            <v>MASSA DE COXINHA DE COSTELA</v>
          </cell>
          <cell r="D167">
            <v>5.8998141647739004</v>
          </cell>
        </row>
        <row r="168">
          <cell r="C168" t="str">
            <v>RECHEIO DE COSTELA COXINHA</v>
          </cell>
          <cell r="D168">
            <v>56.611421647841517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6F86-0FCA-43EC-81F2-2252C3EE1633}">
  <dimension ref="A1:A125"/>
  <sheetViews>
    <sheetView topLeftCell="A70" workbookViewId="0">
      <selection activeCell="G86" sqref="G86"/>
    </sheetView>
  </sheetViews>
  <sheetFormatPr defaultRowHeight="15" x14ac:dyDescent="0.25"/>
  <sheetData>
    <row r="1" spans="1:1" ht="15.75" x14ac:dyDescent="0.25">
      <c r="A1" s="3" t="s">
        <v>0</v>
      </c>
    </row>
    <row r="3" spans="1:1" x14ac:dyDescent="0.25">
      <c r="A3" s="1" t="s">
        <v>1</v>
      </c>
    </row>
    <row r="5" spans="1:1" x14ac:dyDescent="0.25">
      <c r="A5" t="s">
        <v>2</v>
      </c>
    </row>
    <row r="6" spans="1:1" x14ac:dyDescent="0.25">
      <c r="A6" t="s">
        <v>3</v>
      </c>
    </row>
    <row r="7" spans="1:1" x14ac:dyDescent="0.25">
      <c r="A7" t="s">
        <v>4</v>
      </c>
    </row>
    <row r="9" spans="1:1" x14ac:dyDescent="0.25">
      <c r="A9" t="s">
        <v>5</v>
      </c>
    </row>
    <row r="10" spans="1:1" x14ac:dyDescent="0.25">
      <c r="A10" t="s">
        <v>7</v>
      </c>
    </row>
    <row r="11" spans="1:1" x14ac:dyDescent="0.25">
      <c r="A11" t="s">
        <v>6</v>
      </c>
    </row>
    <row r="13" spans="1:1" x14ac:dyDescent="0.25">
      <c r="A13" t="s">
        <v>8</v>
      </c>
    </row>
    <row r="14" spans="1:1" x14ac:dyDescent="0.25">
      <c r="A14" t="s">
        <v>9</v>
      </c>
    </row>
    <row r="15" spans="1:1" x14ac:dyDescent="0.25">
      <c r="A15" t="s">
        <v>10</v>
      </c>
    </row>
    <row r="17" spans="1:1" x14ac:dyDescent="0.25">
      <c r="A17" t="s">
        <v>11</v>
      </c>
    </row>
    <row r="18" spans="1:1" x14ac:dyDescent="0.25">
      <c r="A18" t="s">
        <v>12</v>
      </c>
    </row>
    <row r="19" spans="1:1" x14ac:dyDescent="0.25">
      <c r="A19" t="s">
        <v>13</v>
      </c>
    </row>
    <row r="21" spans="1:1" x14ac:dyDescent="0.25">
      <c r="A21" t="s">
        <v>14</v>
      </c>
    </row>
    <row r="22" spans="1:1" x14ac:dyDescent="0.25">
      <c r="A22" t="s">
        <v>15</v>
      </c>
    </row>
    <row r="23" spans="1:1" x14ac:dyDescent="0.25">
      <c r="A23" t="s">
        <v>16</v>
      </c>
    </row>
    <row r="25" spans="1:1" x14ac:dyDescent="0.25">
      <c r="A25" t="s">
        <v>17</v>
      </c>
    </row>
    <row r="26" spans="1:1" x14ac:dyDescent="0.25">
      <c r="A26" t="s">
        <v>18</v>
      </c>
    </row>
    <row r="27" spans="1:1" x14ac:dyDescent="0.25">
      <c r="A27" t="s">
        <v>19</v>
      </c>
    </row>
    <row r="29" spans="1:1" x14ac:dyDescent="0.25">
      <c r="A29" s="1" t="s">
        <v>20</v>
      </c>
    </row>
    <row r="31" spans="1:1" x14ac:dyDescent="0.25">
      <c r="A31" t="s">
        <v>21</v>
      </c>
    </row>
    <row r="32" spans="1:1" x14ac:dyDescent="0.25">
      <c r="A32" t="s">
        <v>59</v>
      </c>
    </row>
    <row r="33" spans="1:1" x14ac:dyDescent="0.25">
      <c r="A33" t="s">
        <v>22</v>
      </c>
    </row>
    <row r="35" spans="1:1" x14ac:dyDescent="0.25">
      <c r="A35" t="s">
        <v>23</v>
      </c>
    </row>
    <row r="36" spans="1:1" x14ac:dyDescent="0.25">
      <c r="A36" t="s">
        <v>60</v>
      </c>
    </row>
    <row r="37" spans="1:1" x14ac:dyDescent="0.25">
      <c r="A37" t="s">
        <v>24</v>
      </c>
    </row>
    <row r="39" spans="1:1" x14ac:dyDescent="0.25">
      <c r="A39" t="s">
        <v>25</v>
      </c>
    </row>
    <row r="40" spans="1:1" x14ac:dyDescent="0.25">
      <c r="A40" t="s">
        <v>61</v>
      </c>
    </row>
    <row r="41" spans="1:1" x14ac:dyDescent="0.25">
      <c r="A41" t="s">
        <v>26</v>
      </c>
    </row>
    <row r="43" spans="1:1" x14ac:dyDescent="0.25">
      <c r="A43" t="s">
        <v>28</v>
      </c>
    </row>
    <row r="44" spans="1:1" x14ac:dyDescent="0.25">
      <c r="A44" t="s">
        <v>62</v>
      </c>
    </row>
    <row r="45" spans="1:1" x14ac:dyDescent="0.25">
      <c r="A45" t="s">
        <v>27</v>
      </c>
    </row>
    <row r="47" spans="1:1" x14ac:dyDescent="0.25">
      <c r="A47" t="s">
        <v>29</v>
      </c>
    </row>
    <row r="48" spans="1:1" x14ac:dyDescent="0.25">
      <c r="A48" t="s">
        <v>63</v>
      </c>
    </row>
    <row r="49" spans="1:1" x14ac:dyDescent="0.25">
      <c r="A49" t="s">
        <v>30</v>
      </c>
    </row>
    <row r="51" spans="1:1" x14ac:dyDescent="0.25">
      <c r="A51" t="s">
        <v>31</v>
      </c>
    </row>
    <row r="52" spans="1:1" x14ac:dyDescent="0.25">
      <c r="A52" t="s">
        <v>64</v>
      </c>
    </row>
    <row r="53" spans="1:1" x14ac:dyDescent="0.25">
      <c r="A53" t="s">
        <v>32</v>
      </c>
    </row>
    <row r="55" spans="1:1" x14ac:dyDescent="0.25">
      <c r="A55" t="s">
        <v>33</v>
      </c>
    </row>
    <row r="56" spans="1:1" x14ac:dyDescent="0.25">
      <c r="A56" t="s">
        <v>60</v>
      </c>
    </row>
    <row r="57" spans="1:1" x14ac:dyDescent="0.25">
      <c r="A57" t="s">
        <v>34</v>
      </c>
    </row>
    <row r="59" spans="1:1" x14ac:dyDescent="0.25">
      <c r="A59" t="s">
        <v>35</v>
      </c>
    </row>
    <row r="60" spans="1:1" x14ac:dyDescent="0.25">
      <c r="A60" t="s">
        <v>60</v>
      </c>
    </row>
    <row r="61" spans="1:1" x14ac:dyDescent="0.25">
      <c r="A61" t="s">
        <v>36</v>
      </c>
    </row>
    <row r="63" spans="1:1" x14ac:dyDescent="0.25">
      <c r="A63" t="s">
        <v>37</v>
      </c>
    </row>
    <row r="64" spans="1:1" x14ac:dyDescent="0.25">
      <c r="A64" t="s">
        <v>65</v>
      </c>
    </row>
    <row r="65" spans="1:1" x14ac:dyDescent="0.25">
      <c r="A65" t="s">
        <v>38</v>
      </c>
    </row>
    <row r="67" spans="1:1" x14ac:dyDescent="0.25">
      <c r="A67" s="1" t="s">
        <v>39</v>
      </c>
    </row>
    <row r="69" spans="1:1" x14ac:dyDescent="0.25">
      <c r="A69" t="s">
        <v>21</v>
      </c>
    </row>
    <row r="70" spans="1:1" x14ac:dyDescent="0.25">
      <c r="A70" t="s">
        <v>66</v>
      </c>
    </row>
    <row r="71" spans="1:1" x14ac:dyDescent="0.25">
      <c r="A71" t="s">
        <v>40</v>
      </c>
    </row>
    <row r="73" spans="1:1" x14ac:dyDescent="0.25">
      <c r="A73" t="s">
        <v>41</v>
      </c>
    </row>
    <row r="74" spans="1:1" x14ac:dyDescent="0.25">
      <c r="A74" t="s">
        <v>66</v>
      </c>
    </row>
    <row r="75" spans="1:1" x14ac:dyDescent="0.25">
      <c r="A75" t="s">
        <v>42</v>
      </c>
    </row>
    <row r="77" spans="1:1" x14ac:dyDescent="0.25">
      <c r="A77" s="1" t="s">
        <v>54</v>
      </c>
    </row>
    <row r="79" spans="1:1" x14ac:dyDescent="0.25">
      <c r="A79" s="2" t="s">
        <v>43</v>
      </c>
    </row>
    <row r="80" spans="1:1" x14ac:dyDescent="0.25">
      <c r="A80" s="2" t="s">
        <v>67</v>
      </c>
    </row>
    <row r="81" spans="1:1" x14ac:dyDescent="0.25">
      <c r="A81" t="s">
        <v>44</v>
      </c>
    </row>
    <row r="83" spans="1:1" x14ac:dyDescent="0.25">
      <c r="A83" s="2" t="s">
        <v>45</v>
      </c>
    </row>
    <row r="84" spans="1:1" x14ac:dyDescent="0.25">
      <c r="A84" s="2" t="s">
        <v>68</v>
      </c>
    </row>
    <row r="85" spans="1:1" x14ac:dyDescent="0.25">
      <c r="A85" t="s">
        <v>46</v>
      </c>
    </row>
    <row r="87" spans="1:1" x14ac:dyDescent="0.25">
      <c r="A87" s="2" t="s">
        <v>47</v>
      </c>
    </row>
    <row r="88" spans="1:1" x14ac:dyDescent="0.25">
      <c r="A88" s="2" t="s">
        <v>69</v>
      </c>
    </row>
    <row r="89" spans="1:1" x14ac:dyDescent="0.25">
      <c r="A89" t="s">
        <v>48</v>
      </c>
    </row>
    <row r="91" spans="1:1" x14ac:dyDescent="0.25">
      <c r="A91" s="2" t="s">
        <v>49</v>
      </c>
    </row>
    <row r="92" spans="1:1" x14ac:dyDescent="0.25">
      <c r="A92" s="2" t="s">
        <v>69</v>
      </c>
    </row>
    <row r="93" spans="1:1" x14ac:dyDescent="0.25">
      <c r="A93" t="s">
        <v>50</v>
      </c>
    </row>
    <row r="95" spans="1:1" x14ac:dyDescent="0.25">
      <c r="A95" s="2" t="s">
        <v>51</v>
      </c>
    </row>
    <row r="96" spans="1:1" x14ac:dyDescent="0.25">
      <c r="A96" s="2" t="s">
        <v>66</v>
      </c>
    </row>
    <row r="97" spans="1:1" x14ac:dyDescent="0.25">
      <c r="A97" t="s">
        <v>52</v>
      </c>
    </row>
    <row r="99" spans="1:1" x14ac:dyDescent="0.25">
      <c r="A99" s="1" t="s">
        <v>53</v>
      </c>
    </row>
    <row r="101" spans="1:1" x14ac:dyDescent="0.25">
      <c r="A101" t="s">
        <v>71</v>
      </c>
    </row>
    <row r="102" spans="1:1" x14ac:dyDescent="0.25">
      <c r="A102" t="s">
        <v>70</v>
      </c>
    </row>
    <row r="104" spans="1:1" x14ac:dyDescent="0.25">
      <c r="A104" t="s">
        <v>55</v>
      </c>
    </row>
    <row r="105" spans="1:1" x14ac:dyDescent="0.25">
      <c r="A105" t="s">
        <v>72</v>
      </c>
    </row>
    <row r="106" spans="1:1" x14ac:dyDescent="0.25">
      <c r="A106" t="s">
        <v>56</v>
      </c>
    </row>
    <row r="108" spans="1:1" x14ac:dyDescent="0.25">
      <c r="A108" t="s">
        <v>57</v>
      </c>
    </row>
    <row r="109" spans="1:1" x14ac:dyDescent="0.25">
      <c r="A109" t="s">
        <v>60</v>
      </c>
    </row>
    <row r="111" spans="1:1" x14ac:dyDescent="0.25">
      <c r="A111" t="s">
        <v>58</v>
      </c>
    </row>
    <row r="112" spans="1:1" x14ac:dyDescent="0.25">
      <c r="A112" t="s">
        <v>68</v>
      </c>
    </row>
    <row r="114" spans="1:1" x14ac:dyDescent="0.25">
      <c r="A114" s="1" t="s">
        <v>73</v>
      </c>
    </row>
    <row r="116" spans="1:1" x14ac:dyDescent="0.25">
      <c r="A116" t="s">
        <v>74</v>
      </c>
    </row>
    <row r="117" spans="1:1" x14ac:dyDescent="0.25">
      <c r="A117" t="s">
        <v>68</v>
      </c>
    </row>
    <row r="118" spans="1:1" x14ac:dyDescent="0.25">
      <c r="A118" t="s">
        <v>75</v>
      </c>
    </row>
    <row r="119" spans="1:1" x14ac:dyDescent="0.25">
      <c r="A119" t="s">
        <v>79</v>
      </c>
    </row>
    <row r="120" spans="1:1" x14ac:dyDescent="0.25">
      <c r="A120" t="s">
        <v>76</v>
      </c>
    </row>
    <row r="121" spans="1:1" x14ac:dyDescent="0.25">
      <c r="A121" t="s">
        <v>79</v>
      </c>
    </row>
    <row r="122" spans="1:1" x14ac:dyDescent="0.25">
      <c r="A122" t="s">
        <v>77</v>
      </c>
    </row>
    <row r="123" spans="1:1" x14ac:dyDescent="0.25">
      <c r="A123" t="s">
        <v>79</v>
      </c>
    </row>
    <row r="124" spans="1:1" x14ac:dyDescent="0.25">
      <c r="A124" t="s">
        <v>78</v>
      </c>
    </row>
    <row r="125" spans="1:1" x14ac:dyDescent="0.25">
      <c r="A125" t="s">
        <v>79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A1AD-5EBD-4617-944D-A0102CF8E913}">
  <dimension ref="A1:C111"/>
  <sheetViews>
    <sheetView topLeftCell="A45" workbookViewId="0">
      <selection activeCell="D25" sqref="D25"/>
    </sheetView>
  </sheetViews>
  <sheetFormatPr defaultRowHeight="15" x14ac:dyDescent="0.25"/>
  <cols>
    <col min="1" max="1" width="32.5703125" bestFit="1" customWidth="1"/>
  </cols>
  <sheetData>
    <row r="1" spans="1:3" x14ac:dyDescent="0.25">
      <c r="A1" s="1" t="s">
        <v>153</v>
      </c>
    </row>
    <row r="2" spans="1:3" x14ac:dyDescent="0.25">
      <c r="A2" s="1" t="s">
        <v>190</v>
      </c>
      <c r="B2" s="1" t="s">
        <v>191</v>
      </c>
      <c r="C2" s="1" t="s">
        <v>192</v>
      </c>
    </row>
    <row r="3" spans="1:3" x14ac:dyDescent="0.25">
      <c r="A3" s="1" t="s">
        <v>174</v>
      </c>
    </row>
    <row r="4" spans="1:3" x14ac:dyDescent="0.25">
      <c r="A4" t="s">
        <v>145</v>
      </c>
      <c r="B4" s="4" t="s">
        <v>193</v>
      </c>
    </row>
    <row r="5" spans="1:3" x14ac:dyDescent="0.25">
      <c r="A5" t="s">
        <v>91</v>
      </c>
      <c r="B5" s="4" t="s">
        <v>193</v>
      </c>
    </row>
    <row r="6" spans="1:3" x14ac:dyDescent="0.25">
      <c r="A6" t="s">
        <v>110</v>
      </c>
      <c r="B6" s="4" t="s">
        <v>193</v>
      </c>
    </row>
    <row r="7" spans="1:3" x14ac:dyDescent="0.25">
      <c r="A7" t="s">
        <v>88</v>
      </c>
      <c r="B7" s="4" t="s">
        <v>193</v>
      </c>
    </row>
    <row r="8" spans="1:3" x14ac:dyDescent="0.25">
      <c r="A8" t="s">
        <v>102</v>
      </c>
      <c r="B8" s="4" t="s">
        <v>193</v>
      </c>
    </row>
    <row r="9" spans="1:3" x14ac:dyDescent="0.25">
      <c r="A9" t="s">
        <v>151</v>
      </c>
      <c r="B9" s="4" t="s">
        <v>193</v>
      </c>
    </row>
    <row r="10" spans="1:3" x14ac:dyDescent="0.25">
      <c r="A10" t="s">
        <v>109</v>
      </c>
      <c r="B10" s="4" t="s">
        <v>193</v>
      </c>
    </row>
    <row r="11" spans="1:3" x14ac:dyDescent="0.25">
      <c r="A11" t="s">
        <v>115</v>
      </c>
      <c r="B11" s="4" t="s">
        <v>193</v>
      </c>
    </row>
    <row r="12" spans="1:3" x14ac:dyDescent="0.25">
      <c r="A12" t="s">
        <v>114</v>
      </c>
      <c r="B12" s="4" t="s">
        <v>193</v>
      </c>
    </row>
    <row r="13" spans="1:3" x14ac:dyDescent="0.25">
      <c r="A13" t="s">
        <v>99</v>
      </c>
      <c r="B13" s="4" t="s">
        <v>193</v>
      </c>
    </row>
    <row r="14" spans="1:3" x14ac:dyDescent="0.25">
      <c r="A14" t="s">
        <v>124</v>
      </c>
      <c r="B14" s="4" t="s">
        <v>193</v>
      </c>
    </row>
    <row r="15" spans="1:3" x14ac:dyDescent="0.25">
      <c r="A15" t="s">
        <v>152</v>
      </c>
      <c r="B15" s="4" t="s">
        <v>193</v>
      </c>
    </row>
    <row r="16" spans="1:3" x14ac:dyDescent="0.25">
      <c r="A16" t="s">
        <v>132</v>
      </c>
      <c r="B16" s="4" t="s">
        <v>193</v>
      </c>
    </row>
    <row r="17" spans="1:2" x14ac:dyDescent="0.25">
      <c r="A17" t="s">
        <v>94</v>
      </c>
      <c r="B17" s="4" t="s">
        <v>193</v>
      </c>
    </row>
    <row r="18" spans="1:2" x14ac:dyDescent="0.25">
      <c r="A18" t="s">
        <v>93</v>
      </c>
      <c r="B18" s="4" t="s">
        <v>193</v>
      </c>
    </row>
    <row r="19" spans="1:2" x14ac:dyDescent="0.25">
      <c r="A19" t="s">
        <v>101</v>
      </c>
      <c r="B19" s="4" t="s">
        <v>193</v>
      </c>
    </row>
    <row r="20" spans="1:2" x14ac:dyDescent="0.25">
      <c r="A20" t="s">
        <v>150</v>
      </c>
      <c r="B20" s="4" t="s">
        <v>193</v>
      </c>
    </row>
    <row r="21" spans="1:2" x14ac:dyDescent="0.25">
      <c r="A21" t="s">
        <v>131</v>
      </c>
      <c r="B21" s="4" t="s">
        <v>193</v>
      </c>
    </row>
    <row r="22" spans="1:2" x14ac:dyDescent="0.25">
      <c r="A22" t="s">
        <v>119</v>
      </c>
      <c r="B22" s="4" t="s">
        <v>193</v>
      </c>
    </row>
    <row r="23" spans="1:2" x14ac:dyDescent="0.25">
      <c r="A23" t="s">
        <v>123</v>
      </c>
      <c r="B23" s="4" t="s">
        <v>193</v>
      </c>
    </row>
    <row r="24" spans="1:2" x14ac:dyDescent="0.25">
      <c r="A24" t="s">
        <v>144</v>
      </c>
      <c r="B24" s="4" t="s">
        <v>193</v>
      </c>
    </row>
    <row r="25" spans="1:2" x14ac:dyDescent="0.25">
      <c r="A25" t="s">
        <v>100</v>
      </c>
      <c r="B25" s="4" t="s">
        <v>193</v>
      </c>
    </row>
    <row r="26" spans="1:2" x14ac:dyDescent="0.25">
      <c r="A26" t="s">
        <v>113</v>
      </c>
      <c r="B26" s="4" t="s">
        <v>193</v>
      </c>
    </row>
    <row r="27" spans="1:2" x14ac:dyDescent="0.25">
      <c r="A27" t="s">
        <v>142</v>
      </c>
      <c r="B27" s="4" t="s">
        <v>193</v>
      </c>
    </row>
    <row r="28" spans="1:2" x14ac:dyDescent="0.25">
      <c r="A28" t="s">
        <v>92</v>
      </c>
      <c r="B28" s="4" t="s">
        <v>193</v>
      </c>
    </row>
    <row r="29" spans="1:2" x14ac:dyDescent="0.25">
      <c r="A29" t="s">
        <v>89</v>
      </c>
      <c r="B29" s="4" t="s">
        <v>194</v>
      </c>
    </row>
    <row r="31" spans="1:2" x14ac:dyDescent="0.25">
      <c r="A31" s="1" t="s">
        <v>175</v>
      </c>
    </row>
    <row r="32" spans="1:2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  <row r="38" spans="1:1" x14ac:dyDescent="0.25">
      <c r="A38" t="s">
        <v>90</v>
      </c>
    </row>
    <row r="39" spans="1:1" x14ac:dyDescent="0.25">
      <c r="A39" t="s">
        <v>95</v>
      </c>
    </row>
    <row r="40" spans="1:1" x14ac:dyDescent="0.25">
      <c r="A40" t="s">
        <v>96</v>
      </c>
    </row>
    <row r="41" spans="1:1" x14ac:dyDescent="0.25">
      <c r="A41" t="s">
        <v>97</v>
      </c>
    </row>
    <row r="42" spans="1:1" x14ac:dyDescent="0.25">
      <c r="A42" t="s">
        <v>103</v>
      </c>
    </row>
    <row r="43" spans="1:1" x14ac:dyDescent="0.25">
      <c r="A43" t="s">
        <v>104</v>
      </c>
    </row>
    <row r="44" spans="1:1" x14ac:dyDescent="0.25">
      <c r="A44" t="s">
        <v>105</v>
      </c>
    </row>
    <row r="45" spans="1:1" x14ac:dyDescent="0.25">
      <c r="A45" t="s">
        <v>120</v>
      </c>
    </row>
    <row r="46" spans="1:1" x14ac:dyDescent="0.25">
      <c r="A46" t="s">
        <v>125</v>
      </c>
    </row>
    <row r="47" spans="1:1" x14ac:dyDescent="0.25">
      <c r="A47" t="s">
        <v>126</v>
      </c>
    </row>
    <row r="48" spans="1:1" x14ac:dyDescent="0.25">
      <c r="A48" t="s">
        <v>128</v>
      </c>
    </row>
    <row r="49" spans="1:1" x14ac:dyDescent="0.25">
      <c r="A49" t="s">
        <v>129</v>
      </c>
    </row>
    <row r="50" spans="1:1" x14ac:dyDescent="0.25">
      <c r="A50" t="s">
        <v>135</v>
      </c>
    </row>
    <row r="51" spans="1:1" x14ac:dyDescent="0.25">
      <c r="A51" t="s">
        <v>136</v>
      </c>
    </row>
    <row r="52" spans="1:1" x14ac:dyDescent="0.25">
      <c r="A52" t="s">
        <v>137</v>
      </c>
    </row>
    <row r="53" spans="1:1" x14ac:dyDescent="0.25">
      <c r="A53" t="s">
        <v>138</v>
      </c>
    </row>
    <row r="54" spans="1:1" x14ac:dyDescent="0.25">
      <c r="A54" t="s">
        <v>105</v>
      </c>
    </row>
    <row r="55" spans="1:1" x14ac:dyDescent="0.25">
      <c r="A55" t="s">
        <v>146</v>
      </c>
    </row>
    <row r="56" spans="1:1" x14ac:dyDescent="0.25">
      <c r="A56" t="s">
        <v>76</v>
      </c>
    </row>
    <row r="57" spans="1:1" x14ac:dyDescent="0.25">
      <c r="A57" t="s">
        <v>149</v>
      </c>
    </row>
    <row r="59" spans="1:1" x14ac:dyDescent="0.25">
      <c r="A59" s="1" t="s">
        <v>176</v>
      </c>
    </row>
    <row r="60" spans="1:1" x14ac:dyDescent="0.25">
      <c r="A60" t="s">
        <v>107</v>
      </c>
    </row>
    <row r="61" spans="1:1" x14ac:dyDescent="0.25">
      <c r="A61" t="s">
        <v>121</v>
      </c>
    </row>
    <row r="62" spans="1:1" x14ac:dyDescent="0.25">
      <c r="A62" t="s">
        <v>130</v>
      </c>
    </row>
    <row r="63" spans="1:1" x14ac:dyDescent="0.25">
      <c r="A63" t="s">
        <v>81</v>
      </c>
    </row>
    <row r="64" spans="1:1" x14ac:dyDescent="0.25">
      <c r="A64" t="s">
        <v>112</v>
      </c>
    </row>
    <row r="65" spans="1:1" x14ac:dyDescent="0.25">
      <c r="A65" t="s">
        <v>140</v>
      </c>
    </row>
    <row r="66" spans="1:1" x14ac:dyDescent="0.25">
      <c r="A66" t="s">
        <v>106</v>
      </c>
    </row>
    <row r="67" spans="1:1" x14ac:dyDescent="0.25">
      <c r="A67" t="s">
        <v>133</v>
      </c>
    </row>
    <row r="68" spans="1:1" x14ac:dyDescent="0.25">
      <c r="A68" t="s">
        <v>141</v>
      </c>
    </row>
    <row r="70" spans="1:1" x14ac:dyDescent="0.25">
      <c r="A70" s="1" t="s">
        <v>182</v>
      </c>
    </row>
    <row r="71" spans="1:1" x14ac:dyDescent="0.25">
      <c r="A71" s="2" t="s">
        <v>116</v>
      </c>
    </row>
    <row r="72" spans="1:1" x14ac:dyDescent="0.25">
      <c r="A72" t="s">
        <v>117</v>
      </c>
    </row>
    <row r="73" spans="1:1" x14ac:dyDescent="0.25">
      <c r="A73" t="s">
        <v>118</v>
      </c>
    </row>
    <row r="74" spans="1:1" x14ac:dyDescent="0.25">
      <c r="A74" t="s">
        <v>98</v>
      </c>
    </row>
    <row r="75" spans="1:1" x14ac:dyDescent="0.25">
      <c r="A75" t="s">
        <v>108</v>
      </c>
    </row>
    <row r="76" spans="1:1" x14ac:dyDescent="0.25">
      <c r="A76" t="s">
        <v>143</v>
      </c>
    </row>
    <row r="77" spans="1:1" x14ac:dyDescent="0.25">
      <c r="A77" t="s">
        <v>181</v>
      </c>
    </row>
    <row r="78" spans="1:1" x14ac:dyDescent="0.25">
      <c r="A78" t="s">
        <v>122</v>
      </c>
    </row>
    <row r="79" spans="1:1" x14ac:dyDescent="0.25">
      <c r="A79" t="s">
        <v>134</v>
      </c>
    </row>
    <row r="81" spans="1:1" x14ac:dyDescent="0.25">
      <c r="A81" s="1" t="s">
        <v>177</v>
      </c>
    </row>
    <row r="82" spans="1:1" x14ac:dyDescent="0.25">
      <c r="A82" t="s">
        <v>148</v>
      </c>
    </row>
    <row r="83" spans="1:1" x14ac:dyDescent="0.25">
      <c r="A83" t="s">
        <v>80</v>
      </c>
    </row>
    <row r="85" spans="1:1" x14ac:dyDescent="0.25">
      <c r="A85" s="1" t="s">
        <v>183</v>
      </c>
    </row>
    <row r="86" spans="1:1" x14ac:dyDescent="0.25">
      <c r="A86" t="s">
        <v>139</v>
      </c>
    </row>
    <row r="87" spans="1:1" x14ac:dyDescent="0.25">
      <c r="A87" t="s">
        <v>127</v>
      </c>
    </row>
    <row r="88" spans="1:1" x14ac:dyDescent="0.25">
      <c r="A88" t="s">
        <v>147</v>
      </c>
    </row>
    <row r="89" spans="1:1" x14ac:dyDescent="0.25">
      <c r="A89" t="s">
        <v>111</v>
      </c>
    </row>
    <row r="90" spans="1:1" x14ac:dyDescent="0.25">
      <c r="A90" t="s">
        <v>180</v>
      </c>
    </row>
    <row r="92" spans="1:1" x14ac:dyDescent="0.25">
      <c r="A92" s="1" t="s">
        <v>178</v>
      </c>
    </row>
    <row r="94" spans="1:1" x14ac:dyDescent="0.25">
      <c r="A94" s="1" t="s">
        <v>179</v>
      </c>
    </row>
    <row r="95" spans="1:1" x14ac:dyDescent="0.25">
      <c r="A95" s="1"/>
    </row>
    <row r="96" spans="1:1" x14ac:dyDescent="0.25">
      <c r="A96" s="1" t="s">
        <v>167</v>
      </c>
    </row>
    <row r="97" spans="1:1" x14ac:dyDescent="0.25">
      <c r="A97" t="s">
        <v>168</v>
      </c>
    </row>
    <row r="98" spans="1:1" x14ac:dyDescent="0.25">
      <c r="A98" t="s">
        <v>169</v>
      </c>
    </row>
    <row r="99" spans="1:1" x14ac:dyDescent="0.25">
      <c r="A99" t="s">
        <v>157</v>
      </c>
    </row>
    <row r="100" spans="1:1" x14ac:dyDescent="0.25">
      <c r="A100" t="s">
        <v>170</v>
      </c>
    </row>
    <row r="101" spans="1:1" x14ac:dyDescent="0.25">
      <c r="A101" t="s">
        <v>171</v>
      </c>
    </row>
    <row r="102" spans="1:1" x14ac:dyDescent="0.25">
      <c r="A102" t="s">
        <v>172</v>
      </c>
    </row>
    <row r="103" spans="1:1" x14ac:dyDescent="0.25">
      <c r="A103" t="s">
        <v>161</v>
      </c>
    </row>
    <row r="104" spans="1:1" x14ac:dyDescent="0.25">
      <c r="A104" t="s">
        <v>173</v>
      </c>
    </row>
    <row r="105" spans="1:1" x14ac:dyDescent="0.25">
      <c r="A105" t="s">
        <v>165</v>
      </c>
    </row>
    <row r="106" spans="1:1" x14ac:dyDescent="0.25">
      <c r="A106" t="s">
        <v>184</v>
      </c>
    </row>
    <row r="107" spans="1:1" x14ac:dyDescent="0.25">
      <c r="A107" t="s">
        <v>185</v>
      </c>
    </row>
    <row r="108" spans="1:1" x14ac:dyDescent="0.25">
      <c r="A108" t="s">
        <v>186</v>
      </c>
    </row>
    <row r="109" spans="1:1" x14ac:dyDescent="0.25">
      <c r="A109" t="s">
        <v>187</v>
      </c>
    </row>
    <row r="110" spans="1:1" x14ac:dyDescent="0.25">
      <c r="A110" t="s">
        <v>188</v>
      </c>
    </row>
    <row r="111" spans="1:1" x14ac:dyDescent="0.25">
      <c r="A111" t="s">
        <v>189</v>
      </c>
    </row>
  </sheetData>
  <sortState xmlns:xlrd2="http://schemas.microsoft.com/office/spreadsheetml/2017/richdata2" ref="A60:A68">
    <sortCondition ref="A60:A68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017A6-DC43-4595-9C54-BA2176308277}">
  <dimension ref="A1:I111"/>
  <sheetViews>
    <sheetView topLeftCell="B1" workbookViewId="0">
      <selection activeCell="K115" sqref="K115"/>
    </sheetView>
  </sheetViews>
  <sheetFormatPr defaultRowHeight="15" x14ac:dyDescent="0.25"/>
  <cols>
    <col min="1" max="1" width="14.28515625" style="4" hidden="1" customWidth="1"/>
    <col min="3" max="3" width="52.5703125" bestFit="1" customWidth="1"/>
    <col min="4" max="4" width="12.85546875" customWidth="1"/>
    <col min="5" max="5" width="13.28515625" style="134" customWidth="1"/>
    <col min="6" max="6" width="10.7109375" customWidth="1"/>
    <col min="7" max="7" width="13.42578125" style="136" customWidth="1"/>
    <col min="8" max="8" width="12.28515625" style="137" customWidth="1"/>
    <col min="9" max="9" width="12" style="138" customWidth="1"/>
  </cols>
  <sheetData>
    <row r="1" spans="1:9" ht="19.5" thickBot="1" x14ac:dyDescent="0.3">
      <c r="A1" s="246" t="s">
        <v>236</v>
      </c>
      <c r="B1" s="247"/>
      <c r="C1" s="247"/>
      <c r="D1" s="247"/>
      <c r="E1" s="247"/>
      <c r="F1" s="247"/>
      <c r="G1" s="247"/>
      <c r="H1" s="247"/>
      <c r="I1" s="248"/>
    </row>
    <row r="2" spans="1:9" ht="15.75" thickBot="1" x14ac:dyDescent="0.3">
      <c r="A2" s="5" t="s">
        <v>196</v>
      </c>
      <c r="B2" s="6" t="s">
        <v>197</v>
      </c>
      <c r="C2" s="7" t="s">
        <v>198</v>
      </c>
      <c r="D2" s="7" t="s">
        <v>199</v>
      </c>
      <c r="E2" s="8" t="s">
        <v>200</v>
      </c>
      <c r="F2" s="9" t="s">
        <v>201</v>
      </c>
      <c r="G2" s="10" t="s">
        <v>202</v>
      </c>
      <c r="H2" s="11" t="s">
        <v>203</v>
      </c>
      <c r="I2" s="12" t="s">
        <v>204</v>
      </c>
    </row>
    <row r="3" spans="1:9" ht="15.75" thickBot="1" x14ac:dyDescent="0.3">
      <c r="A3" s="240" t="s">
        <v>1</v>
      </c>
      <c r="B3" s="241"/>
      <c r="C3" s="241"/>
      <c r="D3" s="241"/>
      <c r="E3" s="241"/>
      <c r="F3" s="242"/>
      <c r="G3" s="13"/>
      <c r="H3" s="14"/>
      <c r="I3" s="15"/>
    </row>
    <row r="4" spans="1:9" ht="15" customHeight="1" x14ac:dyDescent="0.25">
      <c r="A4" s="16">
        <v>171344</v>
      </c>
      <c r="B4" s="17">
        <v>1</v>
      </c>
      <c r="C4" s="18" t="s">
        <v>2</v>
      </c>
      <c r="D4" s="19"/>
      <c r="E4" s="20"/>
      <c r="F4" s="21"/>
      <c r="G4" s="22"/>
      <c r="H4" s="23">
        <v>22</v>
      </c>
      <c r="I4" s="24">
        <f t="shared" ref="I4:I9" si="0">G4/H4</f>
        <v>0</v>
      </c>
    </row>
    <row r="5" spans="1:9" x14ac:dyDescent="0.25">
      <c r="A5" s="25">
        <v>171346</v>
      </c>
      <c r="B5" s="26">
        <v>2</v>
      </c>
      <c r="C5" s="27" t="s">
        <v>5</v>
      </c>
      <c r="D5" s="28"/>
      <c r="E5" s="29"/>
      <c r="F5" s="30"/>
      <c r="G5" s="31"/>
      <c r="H5" s="32">
        <v>26</v>
      </c>
      <c r="I5" s="33">
        <f t="shared" si="0"/>
        <v>0</v>
      </c>
    </row>
    <row r="6" spans="1:9" x14ac:dyDescent="0.25">
      <c r="A6" s="25">
        <v>171348</v>
      </c>
      <c r="B6" s="26">
        <v>3</v>
      </c>
      <c r="C6" s="34" t="s">
        <v>8</v>
      </c>
      <c r="D6" s="28"/>
      <c r="E6" s="35"/>
      <c r="F6" s="36"/>
      <c r="G6" s="31"/>
      <c r="H6" s="32">
        <v>42</v>
      </c>
      <c r="I6" s="33">
        <f t="shared" si="0"/>
        <v>0</v>
      </c>
    </row>
    <row r="7" spans="1:9" ht="15" customHeight="1" x14ac:dyDescent="0.25">
      <c r="A7" s="25">
        <v>171351</v>
      </c>
      <c r="B7" s="26">
        <v>4</v>
      </c>
      <c r="C7" s="34" t="s">
        <v>11</v>
      </c>
      <c r="D7" s="28"/>
      <c r="E7" s="29"/>
      <c r="F7" s="30"/>
      <c r="G7" s="31"/>
      <c r="H7" s="32">
        <v>38</v>
      </c>
      <c r="I7" s="33">
        <f t="shared" si="0"/>
        <v>0</v>
      </c>
    </row>
    <row r="8" spans="1:9" ht="15" customHeight="1" x14ac:dyDescent="0.25">
      <c r="A8" s="25"/>
      <c r="B8" s="26">
        <v>5</v>
      </c>
      <c r="C8" s="34" t="s">
        <v>14</v>
      </c>
      <c r="D8" s="28"/>
      <c r="E8" s="29"/>
      <c r="F8" s="30"/>
      <c r="G8" s="31"/>
      <c r="H8" s="161">
        <v>56</v>
      </c>
      <c r="I8" s="162">
        <f t="shared" si="0"/>
        <v>0</v>
      </c>
    </row>
    <row r="9" spans="1:9" ht="15" customHeight="1" thickBot="1" x14ac:dyDescent="0.3">
      <c r="A9" s="25"/>
      <c r="B9" s="26">
        <v>6</v>
      </c>
      <c r="C9" s="34" t="s">
        <v>17</v>
      </c>
      <c r="D9" s="28"/>
      <c r="E9" s="29"/>
      <c r="F9" s="30"/>
      <c r="G9" s="31"/>
      <c r="H9" s="161">
        <v>36</v>
      </c>
      <c r="I9" s="162">
        <f t="shared" si="0"/>
        <v>0</v>
      </c>
    </row>
    <row r="10" spans="1:9" ht="15" customHeight="1" thickBot="1" x14ac:dyDescent="0.3">
      <c r="A10" s="240" t="s">
        <v>20</v>
      </c>
      <c r="B10" s="249"/>
      <c r="C10" s="249"/>
      <c r="D10" s="249"/>
      <c r="E10" s="249"/>
      <c r="F10" s="250"/>
      <c r="G10" s="39"/>
      <c r="H10" s="40"/>
      <c r="I10" s="41"/>
    </row>
    <row r="11" spans="1:9" ht="15" customHeight="1" x14ac:dyDescent="0.25">
      <c r="A11" s="16">
        <v>171355</v>
      </c>
      <c r="B11" s="17">
        <v>7</v>
      </c>
      <c r="C11" s="42" t="s">
        <v>237</v>
      </c>
      <c r="D11" s="43"/>
      <c r="E11" s="44"/>
      <c r="F11" s="21"/>
      <c r="G11" s="22"/>
      <c r="H11" s="23">
        <v>34</v>
      </c>
      <c r="I11" s="24">
        <f t="shared" ref="I11:I22" si="1">G11/H11</f>
        <v>0</v>
      </c>
    </row>
    <row r="12" spans="1:9" ht="15" customHeight="1" x14ac:dyDescent="0.25">
      <c r="A12" s="25">
        <v>171357</v>
      </c>
      <c r="B12" s="26">
        <v>8</v>
      </c>
      <c r="C12" s="45" t="s">
        <v>23</v>
      </c>
      <c r="D12" s="46"/>
      <c r="E12" s="47"/>
      <c r="F12" s="30"/>
      <c r="G12" s="31"/>
      <c r="H12" s="32">
        <v>36</v>
      </c>
      <c r="I12" s="33">
        <f t="shared" si="1"/>
        <v>0</v>
      </c>
    </row>
    <row r="13" spans="1:9" ht="15" customHeight="1" x14ac:dyDescent="0.25">
      <c r="A13" s="48"/>
      <c r="B13" s="26">
        <v>9</v>
      </c>
      <c r="C13" s="45" t="s">
        <v>25</v>
      </c>
      <c r="D13" s="46"/>
      <c r="E13" s="47"/>
      <c r="F13" s="30"/>
      <c r="G13" s="31"/>
      <c r="H13" s="32">
        <v>40</v>
      </c>
      <c r="I13" s="33">
        <f t="shared" si="1"/>
        <v>0</v>
      </c>
    </row>
    <row r="14" spans="1:9" ht="15" customHeight="1" x14ac:dyDescent="0.25">
      <c r="A14" s="49"/>
      <c r="B14" s="26">
        <v>10</v>
      </c>
      <c r="C14" s="45" t="s">
        <v>28</v>
      </c>
      <c r="D14" s="46"/>
      <c r="E14" s="47"/>
      <c r="F14" s="30"/>
      <c r="G14" s="31"/>
      <c r="H14" s="32">
        <v>34</v>
      </c>
      <c r="I14" s="33">
        <f t="shared" si="1"/>
        <v>0</v>
      </c>
    </row>
    <row r="15" spans="1:9" ht="15" customHeight="1" x14ac:dyDescent="0.25">
      <c r="A15" s="49"/>
      <c r="B15" s="26">
        <v>11</v>
      </c>
      <c r="C15" s="45" t="s">
        <v>29</v>
      </c>
      <c r="D15" s="46"/>
      <c r="E15" s="47"/>
      <c r="F15" s="30"/>
      <c r="G15" s="31"/>
      <c r="H15" s="32">
        <v>32</v>
      </c>
      <c r="I15" s="33">
        <f t="shared" si="1"/>
        <v>0</v>
      </c>
    </row>
    <row r="16" spans="1:9" ht="15" customHeight="1" x14ac:dyDescent="0.25">
      <c r="A16" s="49"/>
      <c r="B16" s="26">
        <v>12</v>
      </c>
      <c r="C16" s="45" t="s">
        <v>31</v>
      </c>
      <c r="D16" s="46"/>
      <c r="E16" s="47"/>
      <c r="F16" s="30"/>
      <c r="G16" s="31"/>
      <c r="H16" s="32">
        <v>58</v>
      </c>
      <c r="I16" s="33">
        <f t="shared" si="1"/>
        <v>0</v>
      </c>
    </row>
    <row r="17" spans="1:9" ht="15" customHeight="1" x14ac:dyDescent="0.25">
      <c r="A17" s="49"/>
      <c r="B17" s="26">
        <v>13</v>
      </c>
      <c r="C17" s="45" t="s">
        <v>33</v>
      </c>
      <c r="D17" s="46"/>
      <c r="E17" s="47"/>
      <c r="F17" s="30"/>
      <c r="G17" s="31"/>
      <c r="H17" s="32">
        <v>36</v>
      </c>
      <c r="I17" s="33">
        <f t="shared" si="1"/>
        <v>0</v>
      </c>
    </row>
    <row r="18" spans="1:9" ht="15" customHeight="1" x14ac:dyDescent="0.25">
      <c r="A18" s="49"/>
      <c r="B18" s="26">
        <v>14</v>
      </c>
      <c r="C18" s="45" t="s">
        <v>35</v>
      </c>
      <c r="D18" s="46"/>
      <c r="E18" s="47"/>
      <c r="F18" s="30"/>
      <c r="G18" s="31"/>
      <c r="H18" s="32">
        <v>36</v>
      </c>
      <c r="I18" s="33">
        <f t="shared" si="1"/>
        <v>0</v>
      </c>
    </row>
    <row r="19" spans="1:9" ht="15" customHeight="1" thickBot="1" x14ac:dyDescent="0.3">
      <c r="A19" s="49"/>
      <c r="B19" s="26">
        <v>15</v>
      </c>
      <c r="C19" s="45" t="s">
        <v>37</v>
      </c>
      <c r="D19" s="46"/>
      <c r="E19" s="47"/>
      <c r="F19" s="30"/>
      <c r="G19" s="31"/>
      <c r="H19" s="32">
        <v>46</v>
      </c>
      <c r="I19" s="33">
        <f t="shared" si="1"/>
        <v>0</v>
      </c>
    </row>
    <row r="20" spans="1:9" ht="15" customHeight="1" thickBot="1" x14ac:dyDescent="0.3">
      <c r="A20" s="240" t="s">
        <v>39</v>
      </c>
      <c r="B20" s="251"/>
      <c r="C20" s="251"/>
      <c r="D20" s="251"/>
      <c r="E20" s="251"/>
      <c r="F20" s="252"/>
      <c r="G20" s="50"/>
      <c r="H20" s="51"/>
      <c r="I20" s="52"/>
    </row>
    <row r="21" spans="1:9" ht="15" customHeight="1" x14ac:dyDescent="0.25">
      <c r="A21" s="53">
        <v>171363</v>
      </c>
      <c r="B21" s="17">
        <v>16</v>
      </c>
      <c r="C21" s="42" t="s">
        <v>237</v>
      </c>
      <c r="D21" s="19"/>
      <c r="E21" s="20"/>
      <c r="F21" s="21"/>
      <c r="G21" s="22"/>
      <c r="H21" s="23">
        <v>28</v>
      </c>
      <c r="I21" s="24">
        <f t="shared" si="1"/>
        <v>0</v>
      </c>
    </row>
    <row r="22" spans="1:9" s="1" customFormat="1" ht="15" customHeight="1" x14ac:dyDescent="0.25">
      <c r="A22" s="54">
        <v>171365</v>
      </c>
      <c r="B22" s="26">
        <v>17</v>
      </c>
      <c r="C22" s="34" t="s">
        <v>41</v>
      </c>
      <c r="D22" s="28"/>
      <c r="E22" s="29"/>
      <c r="F22" s="30"/>
      <c r="G22" s="31"/>
      <c r="H22" s="32">
        <v>28</v>
      </c>
      <c r="I22" s="33">
        <f t="shared" si="1"/>
        <v>0</v>
      </c>
    </row>
    <row r="23" spans="1:9" ht="15" customHeight="1" thickBot="1" x14ac:dyDescent="0.3">
      <c r="A23" s="243" t="s">
        <v>54</v>
      </c>
      <c r="B23" s="244"/>
      <c r="C23" s="244"/>
      <c r="D23" s="244"/>
      <c r="E23" s="244"/>
      <c r="F23" s="245"/>
      <c r="G23" s="55"/>
      <c r="H23" s="56"/>
      <c r="I23" s="52"/>
    </row>
    <row r="24" spans="1:9" ht="15" customHeight="1" x14ac:dyDescent="0.25">
      <c r="A24" s="48"/>
      <c r="B24" s="57">
        <v>18</v>
      </c>
      <c r="C24" s="58" t="s">
        <v>43</v>
      </c>
      <c r="D24" s="59"/>
      <c r="E24" s="60"/>
      <c r="F24" s="61"/>
      <c r="G24" s="62"/>
      <c r="H24" s="63">
        <v>16</v>
      </c>
      <c r="I24" s="64"/>
    </row>
    <row r="25" spans="1:9" ht="15" customHeight="1" x14ac:dyDescent="0.25">
      <c r="A25" s="48"/>
      <c r="B25" s="57">
        <v>19</v>
      </c>
      <c r="C25" s="58" t="s">
        <v>45</v>
      </c>
      <c r="D25" s="59"/>
      <c r="E25" s="60"/>
      <c r="F25" s="61"/>
      <c r="G25" s="62"/>
      <c r="H25" s="63">
        <v>22</v>
      </c>
      <c r="I25" s="64"/>
    </row>
    <row r="26" spans="1:9" ht="15" customHeight="1" x14ac:dyDescent="0.25">
      <c r="A26" s="48"/>
      <c r="B26" s="57">
        <v>20</v>
      </c>
      <c r="C26" s="58" t="s">
        <v>47</v>
      </c>
      <c r="D26" s="59"/>
      <c r="E26" s="60"/>
      <c r="F26" s="61"/>
      <c r="G26" s="62"/>
      <c r="H26" s="63">
        <v>32</v>
      </c>
      <c r="I26" s="64"/>
    </row>
    <row r="27" spans="1:9" ht="15" customHeight="1" x14ac:dyDescent="0.25">
      <c r="A27" s="48"/>
      <c r="B27" s="57">
        <v>21</v>
      </c>
      <c r="C27" s="58" t="s">
        <v>49</v>
      </c>
      <c r="D27" s="59"/>
      <c r="E27" s="60"/>
      <c r="F27" s="61"/>
      <c r="G27" s="62"/>
      <c r="H27" s="63">
        <v>32</v>
      </c>
      <c r="I27" s="64"/>
    </row>
    <row r="28" spans="1:9" ht="15" customHeight="1" x14ac:dyDescent="0.25">
      <c r="A28" s="48"/>
      <c r="B28" s="57">
        <v>22</v>
      </c>
      <c r="C28" s="58" t="s">
        <v>51</v>
      </c>
      <c r="D28" s="59"/>
      <c r="E28" s="60"/>
      <c r="F28" s="61"/>
      <c r="G28" s="62"/>
      <c r="H28" s="63">
        <v>28</v>
      </c>
      <c r="I28" s="64"/>
    </row>
    <row r="29" spans="1:9" ht="15" customHeight="1" thickBot="1" x14ac:dyDescent="0.3">
      <c r="A29" s="243" t="s">
        <v>53</v>
      </c>
      <c r="B29" s="244"/>
      <c r="C29" s="244"/>
      <c r="D29" s="244"/>
      <c r="E29" s="244"/>
      <c r="F29" s="245"/>
      <c r="G29" s="55"/>
      <c r="H29" s="56"/>
      <c r="I29" s="52"/>
    </row>
    <row r="30" spans="1:9" ht="15" customHeight="1" x14ac:dyDescent="0.25">
      <c r="A30" s="48"/>
      <c r="B30" s="57">
        <v>23</v>
      </c>
      <c r="C30" s="58" t="s">
        <v>238</v>
      </c>
      <c r="D30" s="59"/>
      <c r="E30" s="60"/>
      <c r="F30" s="61"/>
      <c r="G30" s="62"/>
      <c r="H30" s="63">
        <v>12</v>
      </c>
      <c r="I30" s="64"/>
    </row>
    <row r="31" spans="1:9" ht="15" customHeight="1" x14ac:dyDescent="0.25">
      <c r="A31" s="48"/>
      <c r="B31" s="57">
        <v>24</v>
      </c>
      <c r="C31" s="58" t="s">
        <v>239</v>
      </c>
      <c r="D31" s="59"/>
      <c r="E31" s="60"/>
      <c r="F31" s="61"/>
      <c r="G31" s="62"/>
      <c r="H31" s="63">
        <v>38</v>
      </c>
      <c r="I31" s="64"/>
    </row>
    <row r="32" spans="1:9" ht="15" customHeight="1" x14ac:dyDescent="0.25">
      <c r="A32" s="48"/>
      <c r="B32" s="57">
        <v>25</v>
      </c>
      <c r="C32" s="58" t="s">
        <v>240</v>
      </c>
      <c r="D32" s="59"/>
      <c r="E32" s="60"/>
      <c r="F32" s="61"/>
      <c r="G32" s="62"/>
      <c r="H32" s="63">
        <v>36</v>
      </c>
      <c r="I32" s="64"/>
    </row>
    <row r="33" spans="1:9" ht="15" customHeight="1" thickBot="1" x14ac:dyDescent="0.3">
      <c r="A33" s="243" t="s">
        <v>241</v>
      </c>
      <c r="B33" s="244"/>
      <c r="C33" s="244"/>
      <c r="D33" s="244"/>
      <c r="E33" s="244"/>
      <c r="F33" s="245"/>
      <c r="G33" s="55"/>
      <c r="H33" s="56"/>
      <c r="I33" s="52"/>
    </row>
    <row r="34" spans="1:9" ht="15" customHeight="1" x14ac:dyDescent="0.25">
      <c r="A34" s="48"/>
      <c r="B34" s="57">
        <v>26</v>
      </c>
      <c r="C34" s="58" t="s">
        <v>74</v>
      </c>
      <c r="D34" s="59"/>
      <c r="E34" s="60"/>
      <c r="F34" s="61"/>
      <c r="G34" s="62"/>
      <c r="H34" s="63">
        <v>22</v>
      </c>
      <c r="I34" s="64"/>
    </row>
    <row r="35" spans="1:9" ht="15" customHeight="1" x14ac:dyDescent="0.25">
      <c r="A35" s="48"/>
      <c r="B35" s="57">
        <v>27</v>
      </c>
      <c r="C35" s="58" t="s">
        <v>242</v>
      </c>
      <c r="D35" s="59"/>
      <c r="E35" s="60"/>
      <c r="F35" s="61"/>
      <c r="G35" s="62"/>
      <c r="H35" s="63">
        <v>24</v>
      </c>
      <c r="I35" s="64"/>
    </row>
    <row r="36" spans="1:9" ht="15" customHeight="1" x14ac:dyDescent="0.25">
      <c r="A36" s="48"/>
      <c r="B36" s="57">
        <v>28</v>
      </c>
      <c r="C36" s="58" t="s">
        <v>76</v>
      </c>
      <c r="D36" s="59"/>
      <c r="E36" s="60"/>
      <c r="F36" s="61"/>
      <c r="G36" s="62"/>
      <c r="H36" s="63">
        <v>24</v>
      </c>
      <c r="I36" s="64"/>
    </row>
    <row r="37" spans="1:9" ht="15" customHeight="1" x14ac:dyDescent="0.25">
      <c r="A37" s="48"/>
      <c r="B37" s="57">
        <v>29</v>
      </c>
      <c r="C37" s="58" t="s">
        <v>77</v>
      </c>
      <c r="D37" s="59"/>
      <c r="E37" s="60"/>
      <c r="F37" s="61"/>
      <c r="G37" s="62"/>
      <c r="H37" s="63">
        <v>24</v>
      </c>
      <c r="I37" s="64"/>
    </row>
    <row r="38" spans="1:9" ht="15" customHeight="1" x14ac:dyDescent="0.25">
      <c r="A38" s="48"/>
      <c r="B38" s="57">
        <v>30</v>
      </c>
      <c r="C38" s="58" t="s">
        <v>78</v>
      </c>
      <c r="D38" s="59"/>
      <c r="E38" s="60"/>
      <c r="F38" s="61"/>
      <c r="G38" s="62"/>
      <c r="H38" s="63">
        <v>24</v>
      </c>
      <c r="I38" s="64"/>
    </row>
    <row r="39" spans="1:9" ht="15" customHeight="1" thickBot="1" x14ac:dyDescent="0.3">
      <c r="A39" s="65"/>
      <c r="B39" s="66"/>
      <c r="C39" s="67" t="s">
        <v>205</v>
      </c>
      <c r="D39" s="68" t="s">
        <v>206</v>
      </c>
      <c r="E39" s="69">
        <f>G39/H39</f>
        <v>0</v>
      </c>
      <c r="F39" s="70"/>
      <c r="G39" s="71"/>
      <c r="H39" s="72">
        <f>AVERAGE(H34:H38,H30:H32,H24:H28,H21:H22,H11:H19,H4:H9)</f>
        <v>32.06666666666667</v>
      </c>
      <c r="I39" s="73">
        <f>(H39-G39)/H39</f>
        <v>1</v>
      </c>
    </row>
    <row r="40" spans="1:9" ht="15" hidden="1" customHeight="1" x14ac:dyDescent="0.25">
      <c r="A40" s="74"/>
      <c r="B40" s="75"/>
      <c r="C40" s="76" t="s">
        <v>205</v>
      </c>
      <c r="D40" s="77" t="s">
        <v>206</v>
      </c>
      <c r="E40" s="78" t="e">
        <f>G40/H40</f>
        <v>#REF!</v>
      </c>
      <c r="F40" s="79"/>
      <c r="G40" s="80" t="e">
        <f>AVERAGE(#REF!)</f>
        <v>#REF!</v>
      </c>
      <c r="H40" s="81" t="e">
        <f>AVERAGE(#REF!)</f>
        <v>#REF!</v>
      </c>
      <c r="I40" s="82"/>
    </row>
    <row r="41" spans="1:9" ht="15" hidden="1" customHeight="1" x14ac:dyDescent="0.25">
      <c r="A41" s="233" t="s">
        <v>207</v>
      </c>
      <c r="B41" s="234"/>
      <c r="C41" s="234"/>
      <c r="D41" s="234"/>
      <c r="E41" s="234"/>
      <c r="F41" s="235"/>
      <c r="G41" s="13"/>
      <c r="H41" s="14">
        <f>AVERAGE(H42:H57)</f>
        <v>30</v>
      </c>
      <c r="I41" s="15">
        <f>(H58-G58)/H58</f>
        <v>0.45897435897435901</v>
      </c>
    </row>
    <row r="42" spans="1:9" ht="15" hidden="1" customHeight="1" x14ac:dyDescent="0.25">
      <c r="A42" s="83">
        <v>172355</v>
      </c>
      <c r="B42" s="17">
        <v>52</v>
      </c>
      <c r="C42" s="42" t="s">
        <v>208</v>
      </c>
      <c r="D42" s="84"/>
      <c r="E42" s="85"/>
      <c r="F42" s="86"/>
      <c r="G42" s="87">
        <v>14</v>
      </c>
      <c r="H42" s="88">
        <v>23</v>
      </c>
      <c r="I42" s="89" t="e">
        <f>#REF!</f>
        <v>#REF!</v>
      </c>
    </row>
    <row r="43" spans="1:9" ht="15" hidden="1" customHeight="1" x14ac:dyDescent="0.25">
      <c r="A43" s="90">
        <v>172358</v>
      </c>
      <c r="B43" s="91">
        <v>53</v>
      </c>
      <c r="C43" s="92" t="s">
        <v>209</v>
      </c>
      <c r="D43" s="93"/>
      <c r="E43" s="94"/>
      <c r="F43" s="95"/>
      <c r="G43" s="87">
        <v>14</v>
      </c>
      <c r="H43" s="96">
        <v>23</v>
      </c>
      <c r="I43" s="38" t="e">
        <f>#REF!</f>
        <v>#REF!</v>
      </c>
    </row>
    <row r="44" spans="1:9" ht="15" hidden="1" customHeight="1" x14ac:dyDescent="0.25">
      <c r="A44" s="90">
        <v>172360</v>
      </c>
      <c r="B44" s="91">
        <v>54</v>
      </c>
      <c r="C44" s="92" t="s">
        <v>210</v>
      </c>
      <c r="D44" s="93"/>
      <c r="E44" s="94"/>
      <c r="F44" s="95"/>
      <c r="G44" s="87">
        <v>14</v>
      </c>
      <c r="H44" s="96">
        <v>23</v>
      </c>
      <c r="I44" s="38" t="e">
        <f>#REF!</f>
        <v>#REF!</v>
      </c>
    </row>
    <row r="45" spans="1:9" ht="15" hidden="1" customHeight="1" x14ac:dyDescent="0.25">
      <c r="A45" s="97">
        <v>172362</v>
      </c>
      <c r="B45" s="98">
        <v>55</v>
      </c>
      <c r="C45" s="99" t="s">
        <v>211</v>
      </c>
      <c r="D45" s="100"/>
      <c r="E45" s="101"/>
      <c r="F45" s="95"/>
      <c r="G45" s="87">
        <v>14</v>
      </c>
      <c r="H45" s="96">
        <v>23</v>
      </c>
      <c r="I45" s="102"/>
    </row>
    <row r="46" spans="1:9" ht="15" hidden="1" customHeight="1" x14ac:dyDescent="0.25">
      <c r="A46" s="97">
        <v>172365</v>
      </c>
      <c r="B46" s="98">
        <v>56</v>
      </c>
      <c r="C46" s="99" t="s">
        <v>212</v>
      </c>
      <c r="D46" s="100"/>
      <c r="E46" s="101"/>
      <c r="F46" s="95"/>
      <c r="G46" s="87">
        <v>14</v>
      </c>
      <c r="H46" s="96">
        <v>23</v>
      </c>
      <c r="I46" s="102"/>
    </row>
    <row r="47" spans="1:9" ht="15" hidden="1" customHeight="1" x14ac:dyDescent="0.25">
      <c r="A47" s="90">
        <v>172366</v>
      </c>
      <c r="B47" s="91">
        <v>57</v>
      </c>
      <c r="C47" s="92" t="s">
        <v>213</v>
      </c>
      <c r="D47" s="93"/>
      <c r="E47" s="94"/>
      <c r="F47" s="95"/>
      <c r="G47" s="87">
        <v>14</v>
      </c>
      <c r="H47" s="96">
        <v>23</v>
      </c>
      <c r="I47" s="38" t="e">
        <f>#REF!</f>
        <v>#REF!</v>
      </c>
    </row>
    <row r="48" spans="1:9" ht="15" hidden="1" customHeight="1" x14ac:dyDescent="0.25">
      <c r="A48" s="97">
        <v>172368</v>
      </c>
      <c r="B48" s="98">
        <v>58</v>
      </c>
      <c r="C48" s="99" t="s">
        <v>214</v>
      </c>
      <c r="D48" s="100"/>
      <c r="E48" s="101"/>
      <c r="F48" s="95"/>
      <c r="G48" s="87">
        <v>14</v>
      </c>
      <c r="H48" s="96">
        <v>23</v>
      </c>
      <c r="I48" s="102"/>
    </row>
    <row r="49" spans="1:9" ht="15" hidden="1" customHeight="1" x14ac:dyDescent="0.25">
      <c r="A49" s="90">
        <v>172370</v>
      </c>
      <c r="B49" s="91">
        <v>59</v>
      </c>
      <c r="C49" s="92" t="s">
        <v>215</v>
      </c>
      <c r="D49" s="93"/>
      <c r="E49" s="94"/>
      <c r="F49" s="95"/>
      <c r="G49" s="87">
        <v>14</v>
      </c>
      <c r="H49" s="96">
        <v>23</v>
      </c>
      <c r="I49" s="38" t="e">
        <f>#REF!</f>
        <v>#REF!</v>
      </c>
    </row>
    <row r="50" spans="1:9" ht="15" hidden="1" customHeight="1" x14ac:dyDescent="0.25">
      <c r="A50" s="103"/>
      <c r="B50" s="91">
        <v>60</v>
      </c>
      <c r="C50" s="92" t="s">
        <v>216</v>
      </c>
      <c r="D50" s="93"/>
      <c r="E50" s="94"/>
      <c r="F50" s="95"/>
      <c r="G50" s="87">
        <v>14</v>
      </c>
      <c r="H50" s="96">
        <v>23</v>
      </c>
      <c r="I50" s="38" t="e">
        <f>#REF!</f>
        <v>#REF!</v>
      </c>
    </row>
    <row r="51" spans="1:9" ht="15" hidden="1" customHeight="1" x14ac:dyDescent="0.25">
      <c r="A51" s="104"/>
      <c r="B51" s="75">
        <v>61</v>
      </c>
      <c r="C51" s="105" t="s">
        <v>217</v>
      </c>
      <c r="D51" s="106"/>
      <c r="E51" s="107"/>
      <c r="F51" s="79"/>
      <c r="G51" s="87">
        <v>14</v>
      </c>
      <c r="H51" s="108">
        <v>23</v>
      </c>
      <c r="I51" s="109" t="e">
        <f>#REF!</f>
        <v>#REF!</v>
      </c>
    </row>
    <row r="52" spans="1:9" ht="15" hidden="1" customHeight="1" x14ac:dyDescent="0.25">
      <c r="A52" s="90"/>
      <c r="B52" s="91"/>
      <c r="C52" s="92"/>
      <c r="D52" s="93"/>
      <c r="E52" s="94"/>
      <c r="F52" s="95"/>
      <c r="G52" s="110"/>
      <c r="H52" s="111"/>
      <c r="I52" s="112"/>
    </row>
    <row r="53" spans="1:9" ht="15" hidden="1" customHeight="1" x14ac:dyDescent="0.25">
      <c r="A53" s="90"/>
      <c r="B53" s="91"/>
      <c r="C53" s="92"/>
      <c r="D53" s="93"/>
      <c r="E53" s="94"/>
      <c r="F53" s="95"/>
      <c r="G53" s="110"/>
      <c r="H53" s="111"/>
      <c r="I53" s="112"/>
    </row>
    <row r="54" spans="1:9" ht="15" hidden="1" customHeight="1" x14ac:dyDescent="0.25">
      <c r="A54" s="90"/>
      <c r="B54" s="91"/>
      <c r="C54" s="92"/>
      <c r="D54" s="93"/>
      <c r="E54" s="94"/>
      <c r="F54" s="95"/>
      <c r="G54" s="110"/>
      <c r="H54" s="111"/>
      <c r="I54" s="112"/>
    </row>
    <row r="55" spans="1:9" ht="15" hidden="1" customHeight="1" x14ac:dyDescent="0.25">
      <c r="A55" s="113"/>
      <c r="B55" s="26">
        <v>55</v>
      </c>
      <c r="C55" s="34" t="s">
        <v>218</v>
      </c>
      <c r="D55" s="37"/>
      <c r="E55" s="114"/>
      <c r="F55" s="115"/>
      <c r="G55" s="87">
        <v>16</v>
      </c>
      <c r="H55" s="116">
        <v>35</v>
      </c>
      <c r="I55" s="33">
        <f>(H55-G55)/H55</f>
        <v>0.54285714285714282</v>
      </c>
    </row>
    <row r="56" spans="1:9" ht="15" hidden="1" customHeight="1" x14ac:dyDescent="0.25">
      <c r="A56" s="113"/>
      <c r="B56" s="26">
        <v>56</v>
      </c>
      <c r="C56" s="34" t="s">
        <v>219</v>
      </c>
      <c r="D56" s="37"/>
      <c r="E56" s="114"/>
      <c r="F56" s="115"/>
      <c r="G56" s="87">
        <v>20</v>
      </c>
      <c r="H56" s="116">
        <v>45</v>
      </c>
      <c r="I56" s="33">
        <f>(H56-G56)/H56</f>
        <v>0.55555555555555558</v>
      </c>
    </row>
    <row r="57" spans="1:9" ht="15" hidden="1" customHeight="1" x14ac:dyDescent="0.25">
      <c r="A57" s="113"/>
      <c r="B57" s="26">
        <v>57</v>
      </c>
      <c r="C57" s="34" t="s">
        <v>220</v>
      </c>
      <c r="D57" s="37"/>
      <c r="E57" s="114"/>
      <c r="F57" s="115"/>
      <c r="G57" s="87">
        <v>35</v>
      </c>
      <c r="H57" s="116">
        <v>80</v>
      </c>
      <c r="I57" s="33">
        <f>(H57-G57)/H57</f>
        <v>0.5625</v>
      </c>
    </row>
    <row r="58" spans="1:9" ht="15" hidden="1" customHeight="1" x14ac:dyDescent="0.25">
      <c r="A58" s="117"/>
      <c r="B58" s="118"/>
      <c r="C58" s="67" t="s">
        <v>205</v>
      </c>
      <c r="D58" s="68" t="s">
        <v>206</v>
      </c>
      <c r="E58" s="119">
        <f>G58/H58</f>
        <v>0.54102564102564099</v>
      </c>
      <c r="F58" s="120"/>
      <c r="G58" s="121">
        <f>AVERAGE(G42:G57)</f>
        <v>16.23076923076923</v>
      </c>
      <c r="H58" s="121">
        <f>AVERAGE(H42:H57)</f>
        <v>30</v>
      </c>
      <c r="I58" s="122">
        <f>(H58-G58)/H58</f>
        <v>0.45897435897435901</v>
      </c>
    </row>
    <row r="59" spans="1:9" ht="15" hidden="1" customHeight="1" x14ac:dyDescent="0.25">
      <c r="A59" s="233" t="s">
        <v>221</v>
      </c>
      <c r="B59" s="234"/>
      <c r="C59" s="234"/>
      <c r="D59" s="234"/>
      <c r="E59" s="234"/>
      <c r="F59" s="235"/>
      <c r="G59" s="13"/>
      <c r="H59" s="14">
        <f>AVERAGE(H60:H62)</f>
        <v>7</v>
      </c>
      <c r="I59" s="15">
        <f>(H62-G62)/H62</f>
        <v>0.73571428571428577</v>
      </c>
    </row>
    <row r="60" spans="1:9" ht="15" hidden="1" customHeight="1" x14ac:dyDescent="0.25">
      <c r="A60" s="83"/>
      <c r="B60" s="17">
        <v>58</v>
      </c>
      <c r="C60" s="42" t="s">
        <v>222</v>
      </c>
      <c r="D60" s="84"/>
      <c r="E60" s="85"/>
      <c r="F60" s="86"/>
      <c r="G60" s="123">
        <v>1.8</v>
      </c>
      <c r="H60" s="124">
        <v>6</v>
      </c>
      <c r="I60" s="24">
        <f>(H60-G60)/H60</f>
        <v>0.70000000000000007</v>
      </c>
    </row>
    <row r="61" spans="1:9" ht="15" hidden="1" customHeight="1" x14ac:dyDescent="0.25">
      <c r="A61" s="113"/>
      <c r="B61" s="26">
        <v>59</v>
      </c>
      <c r="C61" s="34" t="s">
        <v>223</v>
      </c>
      <c r="D61" s="125"/>
      <c r="E61" s="114"/>
      <c r="F61" s="115"/>
      <c r="G61" s="87">
        <v>1.9</v>
      </c>
      <c r="H61" s="116">
        <v>8</v>
      </c>
      <c r="I61" s="33">
        <f>(H61-G61)/H61</f>
        <v>0.76249999999999996</v>
      </c>
    </row>
    <row r="62" spans="1:9" ht="15" hidden="1" customHeight="1" x14ac:dyDescent="0.25">
      <c r="A62" s="117"/>
      <c r="B62" s="118"/>
      <c r="C62" s="67" t="s">
        <v>205</v>
      </c>
      <c r="D62" s="68" t="s">
        <v>206</v>
      </c>
      <c r="E62" s="119">
        <f>G62/H62</f>
        <v>0.26428571428571429</v>
      </c>
      <c r="F62" s="120"/>
      <c r="G62" s="121">
        <f>AVERAGE(G60:G61)</f>
        <v>1.85</v>
      </c>
      <c r="H62" s="121">
        <f>AVERAGE(H60:H61)</f>
        <v>7</v>
      </c>
      <c r="I62" s="122">
        <f>(H62-G62)/H62</f>
        <v>0.73571428571428577</v>
      </c>
    </row>
    <row r="63" spans="1:9" ht="15" hidden="1" customHeight="1" x14ac:dyDescent="0.25">
      <c r="A63" s="233" t="s">
        <v>224</v>
      </c>
      <c r="B63" s="234"/>
      <c r="C63" s="234"/>
      <c r="D63" s="234"/>
      <c r="E63" s="234"/>
      <c r="F63" s="235"/>
      <c r="G63" s="13"/>
      <c r="H63" s="14">
        <f>AVERAGE(H64:H70)</f>
        <v>18</v>
      </c>
      <c r="I63" s="15">
        <f>(H64-G64)/H64</f>
        <v>0.77777777777777779</v>
      </c>
    </row>
    <row r="64" spans="1:9" ht="15" hidden="1" customHeight="1" x14ac:dyDescent="0.25">
      <c r="A64" s="126"/>
      <c r="B64" s="127"/>
      <c r="C64" s="128" t="s">
        <v>225</v>
      </c>
      <c r="D64" s="129" t="s">
        <v>206</v>
      </c>
      <c r="E64" s="130">
        <f>G64/H64</f>
        <v>0.22222222222222221</v>
      </c>
      <c r="F64" s="131"/>
      <c r="G64" s="132">
        <v>4</v>
      </c>
      <c r="H64" s="132">
        <v>18</v>
      </c>
      <c r="I64" s="133"/>
    </row>
    <row r="65" spans="1:9" ht="15" hidden="1" customHeight="1" x14ac:dyDescent="0.25">
      <c r="G65" s="236" t="s">
        <v>226</v>
      </c>
      <c r="H65" s="237"/>
      <c r="I65" s="135" t="e">
        <f>((H62+H58+H40+#REF!+#REF!+#REF!+H39+#REF!)-(#REF!+G39+#REF!+#REF!+#REF!+G40+G58+G62))/(H62+H58+H40+#REF!+#REF!+#REF!+H39+#REF!)</f>
        <v>#REF!</v>
      </c>
    </row>
    <row r="66" spans="1:9" ht="15" hidden="1" customHeight="1" x14ac:dyDescent="0.25"/>
    <row r="67" spans="1:9" ht="15" hidden="1" customHeight="1" x14ac:dyDescent="0.25">
      <c r="E67" s="134">
        <v>0.33</v>
      </c>
    </row>
    <row r="68" spans="1:9" ht="15" hidden="1" customHeight="1" x14ac:dyDescent="0.25">
      <c r="A68" s="238" t="s">
        <v>227</v>
      </c>
      <c r="B68" s="239"/>
      <c r="C68" s="239"/>
      <c r="D68" s="239"/>
      <c r="E68" s="239"/>
      <c r="F68" s="239"/>
      <c r="G68" s="139" t="s">
        <v>228</v>
      </c>
      <c r="H68" s="140"/>
      <c r="I68" s="141"/>
    </row>
    <row r="69" spans="1:9" ht="15" hidden="1" customHeight="1" x14ac:dyDescent="0.25">
      <c r="A69" s="113">
        <v>172383</v>
      </c>
      <c r="B69" s="26">
        <v>62</v>
      </c>
      <c r="C69" s="142" t="str">
        <f>[1]BASES!C148</f>
        <v>AIOLI</v>
      </c>
      <c r="D69" s="37"/>
      <c r="E69" s="114"/>
      <c r="F69" s="115"/>
      <c r="G69" s="87"/>
      <c r="H69" s="116"/>
      <c r="I69" s="33"/>
    </row>
    <row r="70" spans="1:9" ht="15" hidden="1" customHeight="1" x14ac:dyDescent="0.25">
      <c r="A70" s="113">
        <v>172387</v>
      </c>
      <c r="B70" s="26">
        <v>63</v>
      </c>
      <c r="C70" s="142" t="e">
        <f>#REF!</f>
        <v>#REF!</v>
      </c>
      <c r="D70" s="37"/>
      <c r="E70" s="114"/>
      <c r="F70" s="115"/>
      <c r="G70" s="87"/>
      <c r="H70" s="116"/>
      <c r="I70" s="33"/>
    </row>
    <row r="71" spans="1:9" ht="15" hidden="1" customHeight="1" x14ac:dyDescent="0.25">
      <c r="A71" s="113">
        <v>172389</v>
      </c>
      <c r="B71" s="26">
        <v>64</v>
      </c>
      <c r="C71" s="142" t="e">
        <f>#REF!</f>
        <v>#REF!</v>
      </c>
      <c r="D71" s="37"/>
      <c r="E71" s="114"/>
      <c r="F71" s="115"/>
      <c r="G71" s="87"/>
      <c r="H71" s="116"/>
      <c r="I71" s="33"/>
    </row>
    <row r="72" spans="1:9" ht="15" hidden="1" customHeight="1" x14ac:dyDescent="0.25">
      <c r="A72" s="113">
        <v>172391</v>
      </c>
      <c r="B72" s="26">
        <v>65</v>
      </c>
      <c r="C72" s="142" t="e">
        <f>#REF!</f>
        <v>#REF!</v>
      </c>
      <c r="D72" s="37"/>
      <c r="E72" s="114"/>
      <c r="F72" s="115"/>
      <c r="G72" s="87"/>
      <c r="H72" s="116"/>
      <c r="I72" s="33"/>
    </row>
    <row r="73" spans="1:9" ht="15" hidden="1" customHeight="1" x14ac:dyDescent="0.25">
      <c r="A73" s="113">
        <v>172393</v>
      </c>
      <c r="B73" s="26">
        <v>66</v>
      </c>
      <c r="C73" s="142" t="e">
        <f>#REF!</f>
        <v>#REF!</v>
      </c>
      <c r="D73" s="37"/>
      <c r="E73" s="114"/>
      <c r="F73" s="115"/>
      <c r="G73" s="87"/>
      <c r="H73" s="116"/>
      <c r="I73" s="33"/>
    </row>
    <row r="74" spans="1:9" ht="15" hidden="1" customHeight="1" x14ac:dyDescent="0.25">
      <c r="A74" s="113">
        <v>172395</v>
      </c>
      <c r="B74" s="26">
        <v>67</v>
      </c>
      <c r="C74" s="142" t="e">
        <f>#REF!</f>
        <v>#REF!</v>
      </c>
      <c r="D74" s="37"/>
      <c r="E74" s="114"/>
      <c r="F74" s="115"/>
      <c r="G74" s="87"/>
      <c r="H74" s="116"/>
      <c r="I74" s="33"/>
    </row>
    <row r="75" spans="1:9" ht="15" hidden="1" customHeight="1" x14ac:dyDescent="0.25">
      <c r="A75" s="113">
        <v>172397</v>
      </c>
      <c r="B75" s="26">
        <v>68</v>
      </c>
      <c r="C75" s="142" t="e">
        <f>#REF!</f>
        <v>#REF!</v>
      </c>
      <c r="D75" s="37"/>
      <c r="E75" s="114"/>
      <c r="F75" s="115"/>
      <c r="G75" s="87"/>
      <c r="H75" s="116"/>
      <c r="I75" s="33"/>
    </row>
    <row r="76" spans="1:9" ht="15" hidden="1" customHeight="1" x14ac:dyDescent="0.25">
      <c r="A76" s="113">
        <v>172399</v>
      </c>
      <c r="B76" s="26">
        <v>69</v>
      </c>
      <c r="C76" s="142" t="e">
        <f>#REF!</f>
        <v>#REF!</v>
      </c>
      <c r="D76" s="37"/>
      <c r="E76" s="114"/>
      <c r="F76" s="115"/>
      <c r="G76" s="87"/>
      <c r="H76" s="116"/>
      <c r="I76" s="33"/>
    </row>
    <row r="77" spans="1:9" ht="15" hidden="1" customHeight="1" x14ac:dyDescent="0.25">
      <c r="A77" s="113">
        <v>172401</v>
      </c>
      <c r="B77" s="26">
        <v>70</v>
      </c>
      <c r="C77" s="143" t="e">
        <f>#REF!</f>
        <v>#REF!</v>
      </c>
      <c r="D77" s="125"/>
      <c r="E77" s="144"/>
      <c r="F77" s="115"/>
      <c r="G77" s="145"/>
      <c r="H77" s="116"/>
      <c r="I77" s="33"/>
    </row>
    <row r="78" spans="1:9" ht="15" hidden="1" customHeight="1" x14ac:dyDescent="0.25">
      <c r="A78" s="113">
        <v>172403</v>
      </c>
      <c r="B78" s="26">
        <v>71</v>
      </c>
      <c r="C78" s="143" t="e">
        <f>#REF!</f>
        <v>#REF!</v>
      </c>
      <c r="D78" s="125"/>
      <c r="E78" s="144"/>
      <c r="F78" s="115"/>
      <c r="G78" s="145"/>
      <c r="H78" s="116"/>
      <c r="I78" s="33"/>
    </row>
    <row r="79" spans="1:9" ht="15" hidden="1" customHeight="1" x14ac:dyDescent="0.25">
      <c r="A79" s="113">
        <v>172405</v>
      </c>
      <c r="B79" s="26">
        <v>72</v>
      </c>
      <c r="C79" s="143" t="e">
        <f>#REF!</f>
        <v>#REF!</v>
      </c>
      <c r="D79" s="125"/>
      <c r="E79" s="144"/>
      <c r="F79" s="115"/>
      <c r="G79" s="145"/>
      <c r="H79" s="116"/>
      <c r="I79" s="33"/>
    </row>
    <row r="80" spans="1:9" ht="15" hidden="1" customHeight="1" x14ac:dyDescent="0.25">
      <c r="A80" s="113">
        <v>172407</v>
      </c>
      <c r="B80" s="26">
        <v>73</v>
      </c>
      <c r="C80" s="143" t="e">
        <f>#REF!</f>
        <v>#REF!</v>
      </c>
      <c r="D80" s="125"/>
      <c r="E80" s="144"/>
      <c r="F80" s="115"/>
      <c r="G80" s="145"/>
      <c r="H80" s="116"/>
      <c r="I80" s="33"/>
    </row>
    <row r="81" spans="1:9" ht="15" hidden="1" customHeight="1" x14ac:dyDescent="0.25">
      <c r="A81" s="113">
        <v>172409</v>
      </c>
      <c r="B81" s="26">
        <v>74</v>
      </c>
      <c r="C81" s="143" t="e">
        <f>#REF!</f>
        <v>#REF!</v>
      </c>
      <c r="D81" s="125"/>
      <c r="E81" s="144"/>
      <c r="F81" s="115"/>
      <c r="G81" s="145"/>
      <c r="H81" s="116"/>
      <c r="I81" s="33"/>
    </row>
    <row r="82" spans="1:9" ht="15" hidden="1" customHeight="1" x14ac:dyDescent="0.25">
      <c r="A82" s="113">
        <v>172411</v>
      </c>
      <c r="B82" s="26">
        <v>75</v>
      </c>
      <c r="C82" s="143" t="e">
        <f>#REF!</f>
        <v>#REF!</v>
      </c>
      <c r="D82" s="125"/>
      <c r="E82" s="144"/>
      <c r="F82" s="115"/>
      <c r="G82" s="145"/>
      <c r="H82" s="116"/>
      <c r="I82" s="33"/>
    </row>
    <row r="83" spans="1:9" ht="15" hidden="1" customHeight="1" x14ac:dyDescent="0.25">
      <c r="A83" s="113">
        <v>172413</v>
      </c>
      <c r="B83" s="26">
        <v>76</v>
      </c>
      <c r="C83" s="143" t="e">
        <f>#REF!</f>
        <v>#REF!</v>
      </c>
      <c r="D83" s="125"/>
      <c r="E83" s="144"/>
      <c r="F83" s="115"/>
      <c r="G83" s="145"/>
      <c r="H83" s="116"/>
      <c r="I83" s="33"/>
    </row>
    <row r="84" spans="1:9" ht="15" hidden="1" customHeight="1" x14ac:dyDescent="0.25">
      <c r="A84" s="113">
        <v>172415</v>
      </c>
      <c r="B84" s="26">
        <v>77</v>
      </c>
      <c r="C84" s="143" t="e">
        <f>#REF!</f>
        <v>#REF!</v>
      </c>
      <c r="D84" s="125"/>
      <c r="E84" s="144"/>
      <c r="F84" s="115"/>
      <c r="G84" s="145"/>
      <c r="H84" s="116"/>
      <c r="I84" s="33"/>
    </row>
    <row r="85" spans="1:9" ht="15" hidden="1" customHeight="1" x14ac:dyDescent="0.25">
      <c r="A85" s="113">
        <v>172417</v>
      </c>
      <c r="B85" s="26">
        <v>78</v>
      </c>
      <c r="C85" s="143" t="e">
        <f>#REF!</f>
        <v>#REF!</v>
      </c>
      <c r="D85" s="125"/>
      <c r="E85" s="144"/>
      <c r="F85" s="115"/>
      <c r="G85" s="145"/>
      <c r="H85" s="116"/>
      <c r="I85" s="33"/>
    </row>
    <row r="86" spans="1:9" ht="15" hidden="1" customHeight="1" x14ac:dyDescent="0.25">
      <c r="A86" s="113">
        <v>172419</v>
      </c>
      <c r="B86" s="26">
        <v>79</v>
      </c>
      <c r="C86" s="143" t="e">
        <f>#REF!</f>
        <v>#REF!</v>
      </c>
      <c r="D86" s="125"/>
      <c r="E86" s="144"/>
      <c r="F86" s="115"/>
      <c r="G86" s="145"/>
      <c r="H86" s="116"/>
      <c r="I86" s="33"/>
    </row>
    <row r="87" spans="1:9" ht="15" hidden="1" customHeight="1" x14ac:dyDescent="0.25">
      <c r="A87" s="146">
        <v>172421</v>
      </c>
      <c r="B87" s="57">
        <v>80</v>
      </c>
      <c r="C87" s="147" t="s">
        <v>229</v>
      </c>
      <c r="D87" s="148"/>
      <c r="E87" s="149"/>
      <c r="F87" s="150"/>
      <c r="G87" s="151"/>
      <c r="H87" s="152"/>
      <c r="I87" s="153"/>
    </row>
    <row r="88" spans="1:9" ht="15" hidden="1" customHeight="1" x14ac:dyDescent="0.25">
      <c r="A88" s="154"/>
      <c r="B88" s="57">
        <v>81</v>
      </c>
      <c r="C88" s="147" t="s">
        <v>230</v>
      </c>
      <c r="D88" s="148"/>
      <c r="E88" s="149"/>
      <c r="F88" s="150"/>
      <c r="G88" s="151"/>
      <c r="H88" s="152"/>
      <c r="I88" s="153"/>
    </row>
    <row r="89" spans="1:9" ht="15" hidden="1" customHeight="1" x14ac:dyDescent="0.25">
      <c r="A89" s="154"/>
      <c r="B89" s="57">
        <v>82</v>
      </c>
      <c r="C89" s="147" t="s">
        <v>231</v>
      </c>
      <c r="D89" s="148"/>
      <c r="E89" s="149"/>
      <c r="F89" s="150"/>
      <c r="G89" s="151"/>
      <c r="H89" s="152"/>
      <c r="I89" s="153"/>
    </row>
    <row r="90" spans="1:9" ht="15" hidden="1" customHeight="1" x14ac:dyDescent="0.25">
      <c r="A90" s="154"/>
      <c r="B90" s="57">
        <v>83</v>
      </c>
      <c r="C90" s="147" t="s">
        <v>232</v>
      </c>
      <c r="D90" s="148"/>
      <c r="E90" s="149"/>
      <c r="F90" s="150"/>
      <c r="G90" s="151"/>
      <c r="H90" s="152"/>
      <c r="I90" s="153"/>
    </row>
    <row r="91" spans="1:9" ht="15" hidden="1" customHeight="1" x14ac:dyDescent="0.25">
      <c r="A91" s="154"/>
      <c r="B91" s="57">
        <v>84</v>
      </c>
      <c r="C91" s="147" t="s">
        <v>233</v>
      </c>
      <c r="D91" s="148"/>
      <c r="E91" s="149"/>
      <c r="F91" s="150"/>
      <c r="G91" s="151"/>
      <c r="H91" s="152"/>
      <c r="I91" s="153"/>
    </row>
    <row r="92" spans="1:9" ht="15" hidden="1" customHeight="1" x14ac:dyDescent="0.25">
      <c r="A92" s="154"/>
      <c r="B92" s="57">
        <v>85</v>
      </c>
      <c r="C92" s="147" t="s">
        <v>234</v>
      </c>
      <c r="D92" s="148"/>
      <c r="E92" s="149"/>
      <c r="F92" s="150"/>
      <c r="G92" s="151"/>
      <c r="H92" s="152"/>
      <c r="I92" s="153"/>
    </row>
    <row r="93" spans="1:9" ht="15" hidden="1" customHeight="1" x14ac:dyDescent="0.25">
      <c r="A93" s="155"/>
      <c r="B93" s="118">
        <v>86</v>
      </c>
      <c r="C93" s="156" t="s">
        <v>235</v>
      </c>
      <c r="D93" s="157"/>
      <c r="E93" s="158"/>
      <c r="F93" s="120"/>
      <c r="G93" s="159"/>
      <c r="H93" s="160"/>
      <c r="I93" s="122"/>
    </row>
    <row r="94" spans="1:9" hidden="1" x14ac:dyDescent="0.25"/>
    <row r="95" spans="1:9" hidden="1" x14ac:dyDescent="0.25"/>
    <row r="96" spans="1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</sheetData>
  <mergeCells count="12">
    <mergeCell ref="A1:I1"/>
    <mergeCell ref="A10:F10"/>
    <mergeCell ref="A20:F20"/>
    <mergeCell ref="A23:F23"/>
    <mergeCell ref="A41:F41"/>
    <mergeCell ref="A59:F59"/>
    <mergeCell ref="A63:F63"/>
    <mergeCell ref="G65:H65"/>
    <mergeCell ref="A68:F68"/>
    <mergeCell ref="A3:F3"/>
    <mergeCell ref="A29:F29"/>
    <mergeCell ref="A33:F33"/>
  </mergeCells>
  <hyperlinks>
    <hyperlink ref="C4" location="ENTRADAS!C2" display="CORNICCIONE" xr:uid="{A147E0B8-1CF6-4411-85E3-46B680027066}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3017A-585F-49F8-B2D1-71CE0DE691B0}">
  <dimension ref="A1:P801"/>
  <sheetViews>
    <sheetView workbookViewId="0">
      <selection activeCell="G8" sqref="G8"/>
    </sheetView>
  </sheetViews>
  <sheetFormatPr defaultRowHeight="15" x14ac:dyDescent="0.25"/>
  <cols>
    <col min="1" max="1" width="36" customWidth="1"/>
    <col min="6" max="6" width="10.28515625" customWidth="1"/>
    <col min="7" max="7" width="13.140625" bestFit="1" customWidth="1"/>
    <col min="8" max="8" width="16.140625" bestFit="1" customWidth="1"/>
    <col min="10" max="10" width="9.42578125" bestFit="1" customWidth="1"/>
    <col min="12" max="12" width="30.85546875" customWidth="1"/>
    <col min="16" max="16" width="34.42578125" customWidth="1"/>
  </cols>
  <sheetData>
    <row r="1" spans="1:14" ht="16.5" thickBot="1" x14ac:dyDescent="0.3">
      <c r="A1" s="163" t="s">
        <v>243</v>
      </c>
      <c r="B1" s="164"/>
      <c r="C1" s="164"/>
      <c r="D1" s="164"/>
      <c r="E1" s="164"/>
      <c r="F1" s="164"/>
      <c r="G1" s="165"/>
      <c r="H1" s="166"/>
      <c r="I1" s="164"/>
      <c r="J1" s="167"/>
    </row>
    <row r="2" spans="1:14" ht="15.75" thickBot="1" x14ac:dyDescent="0.3">
      <c r="A2" s="168" t="s">
        <v>244</v>
      </c>
      <c r="B2" s="169" t="str">
        <f>MENU!C4</f>
        <v>CRISPY FRIES</v>
      </c>
      <c r="C2" s="170"/>
      <c r="D2" s="170"/>
      <c r="E2" s="171"/>
      <c r="F2" s="171"/>
      <c r="G2" s="172"/>
      <c r="H2" s="173" t="s">
        <v>245</v>
      </c>
      <c r="I2" s="174"/>
      <c r="J2" s="175"/>
      <c r="L2" t="str">
        <f>B2</f>
        <v>CRISPY FRIES</v>
      </c>
    </row>
    <row r="3" spans="1:14" ht="15.75" thickBot="1" x14ac:dyDescent="0.3">
      <c r="A3" s="168" t="s">
        <v>246</v>
      </c>
      <c r="B3" s="169"/>
      <c r="C3" s="170"/>
      <c r="D3" s="176"/>
      <c r="E3" s="177"/>
      <c r="F3" s="177"/>
      <c r="G3" s="178"/>
      <c r="H3" s="255" t="s">
        <v>247</v>
      </c>
      <c r="I3" s="256"/>
      <c r="J3" s="175">
        <f>[1]MENU!H4</f>
        <v>30</v>
      </c>
    </row>
    <row r="4" spans="1:14" ht="15.75" thickBot="1" x14ac:dyDescent="0.3">
      <c r="A4" s="180" t="s">
        <v>248</v>
      </c>
      <c r="B4" s="174"/>
      <c r="C4" s="181">
        <v>1</v>
      </c>
      <c r="D4" s="182" t="s">
        <v>249</v>
      </c>
      <c r="E4" s="183"/>
      <c r="F4" s="183"/>
      <c r="G4" s="184"/>
      <c r="H4" s="253" t="s">
        <v>250</v>
      </c>
      <c r="I4" s="254"/>
      <c r="J4" s="175" t="e">
        <f>J5/C4</f>
        <v>#VALUE!</v>
      </c>
      <c r="L4" t="s">
        <v>251</v>
      </c>
    </row>
    <row r="5" spans="1:14" ht="15.75" thickBot="1" x14ac:dyDescent="0.3">
      <c r="A5" s="180" t="s">
        <v>252</v>
      </c>
      <c r="B5" s="185"/>
      <c r="C5" s="186">
        <f>B13</f>
        <v>0</v>
      </c>
      <c r="D5" s="187" t="s">
        <v>253</v>
      </c>
      <c r="E5" s="183"/>
      <c r="F5" s="183"/>
      <c r="G5" s="184"/>
      <c r="H5" s="173" t="s">
        <v>254</v>
      </c>
      <c r="I5" s="174"/>
      <c r="J5" s="175" t="e">
        <f>H13</f>
        <v>#VALUE!</v>
      </c>
    </row>
    <row r="6" spans="1:14" ht="15.75" thickBot="1" x14ac:dyDescent="0.3">
      <c r="A6" s="180" t="s">
        <v>201</v>
      </c>
      <c r="B6" s="185"/>
      <c r="C6" s="188">
        <f>[1]MENU!F4</f>
        <v>100</v>
      </c>
      <c r="D6" s="187" t="s">
        <v>255</v>
      </c>
      <c r="E6" s="183"/>
      <c r="F6" s="183"/>
      <c r="G6" s="184"/>
      <c r="H6" s="173" t="s">
        <v>256</v>
      </c>
      <c r="I6" s="189"/>
      <c r="J6" s="190" t="e">
        <f>(J3-J4)/J3</f>
        <v>#VALUE!</v>
      </c>
    </row>
    <row r="7" spans="1:14" ht="15.75" thickBot="1" x14ac:dyDescent="0.3">
      <c r="A7" s="182" t="s">
        <v>257</v>
      </c>
      <c r="B7" s="181" t="s">
        <v>258</v>
      </c>
      <c r="C7" s="181" t="s">
        <v>259</v>
      </c>
      <c r="D7" s="181" t="s">
        <v>260</v>
      </c>
      <c r="E7" s="181" t="s">
        <v>261</v>
      </c>
      <c r="F7" s="191" t="s">
        <v>201</v>
      </c>
      <c r="G7" s="192" t="s">
        <v>262</v>
      </c>
      <c r="H7" s="193" t="s">
        <v>263</v>
      </c>
      <c r="I7" s="194"/>
      <c r="J7" s="195"/>
      <c r="L7" s="196" t="s">
        <v>257</v>
      </c>
      <c r="M7" s="196" t="s">
        <v>264</v>
      </c>
      <c r="N7" s="196" t="s">
        <v>259</v>
      </c>
    </row>
    <row r="8" spans="1:14" x14ac:dyDescent="0.25">
      <c r="A8" s="197" t="s">
        <v>268</v>
      </c>
      <c r="B8" s="198">
        <v>0.4</v>
      </c>
      <c r="C8" s="199" t="s">
        <v>193</v>
      </c>
      <c r="D8" s="200">
        <v>1</v>
      </c>
      <c r="E8" s="198">
        <f>B8/D8</f>
        <v>0.4</v>
      </c>
      <c r="F8" s="201">
        <f>B8*$C$6</f>
        <v>40</v>
      </c>
      <c r="G8" s="202" t="str">
        <f>IFERROR(VLOOKUP(A8,'[2]CÓDIGOS E PREÇOS'!$C$4:$D$303,2,0),"verificar item")</f>
        <v>verificar item</v>
      </c>
      <c r="H8" s="203" t="e">
        <f>G8*E8</f>
        <v>#VALUE!</v>
      </c>
      <c r="I8" s="204"/>
      <c r="J8" s="205"/>
      <c r="L8" s="206" t="str">
        <f>A8</f>
        <v>BATATA FRITA SURE CRISP</v>
      </c>
      <c r="M8" s="207">
        <f>F8</f>
        <v>40</v>
      </c>
      <c r="N8" s="208" t="str">
        <f>C8</f>
        <v>KG</v>
      </c>
    </row>
    <row r="9" spans="1:14" x14ac:dyDescent="0.25">
      <c r="A9" s="197" t="s">
        <v>269</v>
      </c>
      <c r="B9" s="198">
        <v>0.04</v>
      </c>
      <c r="C9" s="199" t="s">
        <v>193</v>
      </c>
      <c r="D9" s="200">
        <v>1</v>
      </c>
      <c r="E9" s="198">
        <f t="shared" ref="E9:E12" si="0">B9/D9</f>
        <v>0.04</v>
      </c>
      <c r="F9" s="201">
        <f t="shared" ref="F9:F12" si="1">B9*$C$6</f>
        <v>4</v>
      </c>
      <c r="G9" s="202" t="str">
        <f>IFERROR(VLOOKUP(A9,'[2]CÓDIGOS E PREÇOS'!$C$4:$D$303,2,0),"verificar item")</f>
        <v>verificar item</v>
      </c>
      <c r="H9" s="203" t="e">
        <f t="shared" ref="H9:H12" si="2">G9*E9</f>
        <v>#VALUE!</v>
      </c>
      <c r="I9" s="204"/>
      <c r="J9" s="205"/>
      <c r="L9" s="206" t="str">
        <f t="shared" ref="L9:L12" si="3">A9</f>
        <v>MAIONESE DE PÁPRICA</v>
      </c>
      <c r="M9" s="207">
        <f t="shared" ref="M9:M12" si="4">F9</f>
        <v>4</v>
      </c>
      <c r="N9" s="208" t="str">
        <f t="shared" ref="N9:N12" si="5">C9</f>
        <v>KG</v>
      </c>
    </row>
    <row r="10" spans="1:14" x14ac:dyDescent="0.25">
      <c r="A10" s="197" t="s">
        <v>270</v>
      </c>
      <c r="B10" s="198">
        <v>0.01</v>
      </c>
      <c r="C10" s="199" t="s">
        <v>193</v>
      </c>
      <c r="D10" s="200">
        <v>1</v>
      </c>
      <c r="E10" s="198">
        <f>B10/D10</f>
        <v>0.01</v>
      </c>
      <c r="F10" s="201">
        <f>B10*$C$6</f>
        <v>1</v>
      </c>
      <c r="G10" s="202" t="str">
        <f>IFERROR(VLOOKUP(A10,'[2]CÓDIGOS E PREÇOS'!$C$4:$D$303,2,0),"verificar item")</f>
        <v>verificar item</v>
      </c>
      <c r="H10" s="203" t="e">
        <f>G10*E10</f>
        <v>#VALUE!</v>
      </c>
      <c r="I10" s="204"/>
      <c r="J10" s="205"/>
      <c r="L10" s="206" t="str">
        <f>A10</f>
        <v>SAL TEMPERADO 2</v>
      </c>
      <c r="M10" s="207">
        <f>F10</f>
        <v>1</v>
      </c>
      <c r="N10" s="208" t="str">
        <f>C10</f>
        <v>KG</v>
      </c>
    </row>
    <row r="11" spans="1:14" x14ac:dyDescent="0.25">
      <c r="A11" s="197" t="s">
        <v>271</v>
      </c>
      <c r="B11" s="198">
        <v>1</v>
      </c>
      <c r="C11" s="199" t="s">
        <v>193</v>
      </c>
      <c r="D11" s="200">
        <v>1</v>
      </c>
      <c r="E11" s="198">
        <f t="shared" si="0"/>
        <v>1</v>
      </c>
      <c r="F11" s="201">
        <f t="shared" si="1"/>
        <v>100</v>
      </c>
      <c r="G11" s="202" t="str">
        <f>IFERROR(VLOOKUP(A11,'[2]CÓDIGOS E PREÇOS'!$C$4:$D$303,2,0),"verificar item")</f>
        <v>verificar item</v>
      </c>
      <c r="H11" s="203" t="e">
        <f t="shared" si="2"/>
        <v>#VALUE!</v>
      </c>
      <c r="I11" s="204"/>
      <c r="J11" s="205"/>
      <c r="L11" s="206" t="str">
        <f t="shared" si="3"/>
        <v>PAPEL BARREIRA</v>
      </c>
      <c r="M11" s="207">
        <f t="shared" si="4"/>
        <v>100</v>
      </c>
      <c r="N11" s="208" t="str">
        <f t="shared" si="5"/>
        <v>KG</v>
      </c>
    </row>
    <row r="12" spans="1:14" ht="15.75" thickBot="1" x14ac:dyDescent="0.3">
      <c r="A12" s="197" t="s">
        <v>272</v>
      </c>
      <c r="B12" s="198">
        <v>1</v>
      </c>
      <c r="C12" s="199" t="s">
        <v>193</v>
      </c>
      <c r="D12" s="200">
        <v>1</v>
      </c>
      <c r="E12" s="198">
        <f t="shared" si="0"/>
        <v>1</v>
      </c>
      <c r="F12" s="201">
        <f t="shared" si="1"/>
        <v>100</v>
      </c>
      <c r="G12" s="202">
        <f>IFERROR(VLOOKUP(A12,'[2]CÓDIGOS E PREÇOS'!$C$4:$D$303,2,0),"verificar item")</f>
        <v>0.11</v>
      </c>
      <c r="H12" s="203">
        <f t="shared" si="2"/>
        <v>0.11</v>
      </c>
      <c r="I12" s="204"/>
      <c r="J12" s="205"/>
      <c r="L12" s="206" t="str">
        <f t="shared" si="3"/>
        <v>MOLHEIRA</v>
      </c>
      <c r="M12" s="207">
        <f t="shared" si="4"/>
        <v>100</v>
      </c>
      <c r="N12" s="208" t="str">
        <f t="shared" si="5"/>
        <v>KG</v>
      </c>
    </row>
    <row r="13" spans="1:14" ht="15.75" thickBot="1" x14ac:dyDescent="0.3">
      <c r="A13" s="209" t="s">
        <v>265</v>
      </c>
      <c r="B13" s="210"/>
      <c r="C13" s="211"/>
      <c r="D13" s="211"/>
      <c r="E13" s="211"/>
      <c r="F13" s="211"/>
      <c r="G13" s="212"/>
      <c r="H13" s="213" t="e">
        <f>SUM(H8:H12)</f>
        <v>#VALUE!</v>
      </c>
      <c r="I13" s="214"/>
      <c r="J13" s="215"/>
      <c r="L13" s="216" t="s">
        <v>266</v>
      </c>
      <c r="M13" s="217">
        <f>SUM(M8:M12)</f>
        <v>245</v>
      </c>
      <c r="N13" s="216" t="s">
        <v>193</v>
      </c>
    </row>
    <row r="14" spans="1:14" ht="15.75" thickBot="1" x14ac:dyDescent="0.3"/>
    <row r="15" spans="1:14" ht="16.5" thickBot="1" x14ac:dyDescent="0.3">
      <c r="A15" s="163" t="s">
        <v>243</v>
      </c>
      <c r="B15" s="164"/>
      <c r="C15" s="164"/>
      <c r="D15" s="164"/>
      <c r="E15" s="164"/>
      <c r="F15" s="164"/>
      <c r="G15" s="165"/>
      <c r="H15" s="166"/>
      <c r="I15" s="164"/>
      <c r="J15" s="167"/>
    </row>
    <row r="16" spans="1:14" ht="15.75" thickBot="1" x14ac:dyDescent="0.3">
      <c r="A16" s="168" t="s">
        <v>244</v>
      </c>
      <c r="B16" s="169" t="str">
        <f>MENU!C5</f>
        <v>CHIPS DE BATATA DOCE</v>
      </c>
      <c r="C16" s="170"/>
      <c r="D16" s="170"/>
      <c r="E16" s="171"/>
      <c r="F16" s="171"/>
      <c r="G16" s="172"/>
      <c r="H16" s="173" t="s">
        <v>245</v>
      </c>
      <c r="I16" s="174"/>
      <c r="J16" s="175" t="e">
        <f>#REF!*J18</f>
        <v>#REF!</v>
      </c>
      <c r="L16" t="str">
        <f>B16</f>
        <v>CHIPS DE BATATA DOCE</v>
      </c>
    </row>
    <row r="17" spans="1:16" ht="15.75" thickBot="1" x14ac:dyDescent="0.3">
      <c r="A17" s="168" t="s">
        <v>246</v>
      </c>
      <c r="B17" s="169"/>
      <c r="C17" s="170"/>
      <c r="D17" s="176"/>
      <c r="E17" s="177"/>
      <c r="F17" s="177"/>
      <c r="G17" s="178"/>
      <c r="H17" s="255" t="s">
        <v>247</v>
      </c>
      <c r="I17" s="256"/>
      <c r="J17" s="175">
        <f>[1]MENU!H5</f>
        <v>36</v>
      </c>
    </row>
    <row r="18" spans="1:16" ht="15.75" thickBot="1" x14ac:dyDescent="0.3">
      <c r="A18" s="180" t="s">
        <v>248</v>
      </c>
      <c r="B18" s="174"/>
      <c r="C18" s="181">
        <f>B27/C19</f>
        <v>1</v>
      </c>
      <c r="D18" s="182" t="s">
        <v>249</v>
      </c>
      <c r="E18" s="183"/>
      <c r="F18" s="183"/>
      <c r="G18" s="184"/>
      <c r="H18" s="253" t="s">
        <v>250</v>
      </c>
      <c r="I18" s="254"/>
      <c r="J18" s="175" t="e">
        <f>J19/C18</f>
        <v>#VALUE!</v>
      </c>
      <c r="L18" t="s">
        <v>251</v>
      </c>
    </row>
    <row r="19" spans="1:16" ht="15.75" thickBot="1" x14ac:dyDescent="0.3">
      <c r="A19" s="180" t="s">
        <v>252</v>
      </c>
      <c r="B19" s="185"/>
      <c r="C19" s="186">
        <f>B27</f>
        <v>2.2000000000000002</v>
      </c>
      <c r="D19" s="187" t="s">
        <v>253</v>
      </c>
      <c r="E19" s="183"/>
      <c r="F19" s="183"/>
      <c r="G19" s="184"/>
      <c r="H19" s="173" t="s">
        <v>254</v>
      </c>
      <c r="I19" s="174"/>
      <c r="J19" s="175" t="e">
        <f>H27</f>
        <v>#VALUE!</v>
      </c>
    </row>
    <row r="20" spans="1:16" ht="15.75" thickBot="1" x14ac:dyDescent="0.3">
      <c r="A20" s="180" t="s">
        <v>201</v>
      </c>
      <c r="B20" s="185"/>
      <c r="C20" s="188">
        <f>[1]MENU!F5</f>
        <v>0</v>
      </c>
      <c r="D20" s="187" t="s">
        <v>255</v>
      </c>
      <c r="E20" s="183"/>
      <c r="F20" s="183"/>
      <c r="G20" s="184"/>
      <c r="H20" s="173" t="s">
        <v>256</v>
      </c>
      <c r="I20" s="189"/>
      <c r="J20" s="190" t="e">
        <f>(J17-J18)/J17</f>
        <v>#VALUE!</v>
      </c>
    </row>
    <row r="21" spans="1:16" ht="15.75" thickBot="1" x14ac:dyDescent="0.3">
      <c r="A21" s="182" t="s">
        <v>257</v>
      </c>
      <c r="B21" s="181" t="s">
        <v>258</v>
      </c>
      <c r="C21" s="181" t="s">
        <v>259</v>
      </c>
      <c r="D21" s="181" t="s">
        <v>260</v>
      </c>
      <c r="E21" s="181" t="s">
        <v>261</v>
      </c>
      <c r="F21" s="191" t="s">
        <v>201</v>
      </c>
      <c r="G21" s="192" t="s">
        <v>262</v>
      </c>
      <c r="H21" s="193" t="s">
        <v>263</v>
      </c>
      <c r="I21" s="218"/>
      <c r="J21" s="219"/>
      <c r="L21" s="196" t="s">
        <v>257</v>
      </c>
      <c r="M21" s="196" t="s">
        <v>264</v>
      </c>
      <c r="N21" s="196" t="s">
        <v>259</v>
      </c>
      <c r="P21" s="220"/>
    </row>
    <row r="22" spans="1:16" x14ac:dyDescent="0.25">
      <c r="A22" s="197" t="s">
        <v>273</v>
      </c>
      <c r="B22" s="198">
        <v>0.15</v>
      </c>
      <c r="C22" s="199" t="s">
        <v>193</v>
      </c>
      <c r="D22" s="200">
        <v>1</v>
      </c>
      <c r="E22" s="198">
        <f>B22/D22</f>
        <v>0.15</v>
      </c>
      <c r="F22" s="201">
        <f>B22*$C$20</f>
        <v>0</v>
      </c>
      <c r="G22" s="202">
        <f>'[2]CÓDIGOS E PREÇOS'!D114</f>
        <v>320</v>
      </c>
      <c r="H22" s="203">
        <f>G22*E22</f>
        <v>48</v>
      </c>
      <c r="I22" s="221"/>
      <c r="J22" s="222"/>
      <c r="L22" s="206" t="str">
        <f>A22</f>
        <v>BATATA DOCE</v>
      </c>
      <c r="M22" s="207">
        <f>F22</f>
        <v>0</v>
      </c>
      <c r="N22" s="208" t="str">
        <f>C22</f>
        <v>KG</v>
      </c>
    </row>
    <row r="23" spans="1:16" x14ac:dyDescent="0.25">
      <c r="A23" s="197" t="s">
        <v>270</v>
      </c>
      <c r="B23" s="198">
        <v>0.01</v>
      </c>
      <c r="C23" s="199" t="s">
        <v>193</v>
      </c>
      <c r="D23" s="200">
        <v>1</v>
      </c>
      <c r="E23" s="198">
        <f t="shared" ref="E23:E26" si="6">B23/D23</f>
        <v>0.01</v>
      </c>
      <c r="F23" s="201">
        <f t="shared" ref="F23:F26" si="7">B23*$C$20</f>
        <v>0</v>
      </c>
      <c r="G23" s="202" t="str">
        <f>IFERROR(VLOOKUP(A23,'[2]CÓDIGOS E PREÇOS'!$C$4:$D$303,2,0),"verificar item")</f>
        <v>verificar item</v>
      </c>
      <c r="H23" s="203" t="e">
        <f t="shared" ref="H23:H26" si="8">G23*E23</f>
        <v>#VALUE!</v>
      </c>
      <c r="I23" s="221"/>
      <c r="J23" s="222"/>
      <c r="L23" s="206" t="str">
        <f t="shared" ref="L23:L26" si="9">A23</f>
        <v>SAL TEMPERADO 2</v>
      </c>
      <c r="M23" s="207">
        <f t="shared" ref="M23:M26" si="10">F23</f>
        <v>0</v>
      </c>
      <c r="N23" s="208" t="str">
        <f t="shared" ref="N23:N26" si="11">C23</f>
        <v>KG</v>
      </c>
    </row>
    <row r="24" spans="1:16" x14ac:dyDescent="0.25">
      <c r="A24" s="197" t="s">
        <v>274</v>
      </c>
      <c r="B24" s="198">
        <v>0.04</v>
      </c>
      <c r="C24" s="199" t="s">
        <v>193</v>
      </c>
      <c r="D24" s="200">
        <v>1</v>
      </c>
      <c r="E24" s="198">
        <f t="shared" si="6"/>
        <v>0.04</v>
      </c>
      <c r="F24" s="201">
        <f t="shared" si="7"/>
        <v>0</v>
      </c>
      <c r="G24" s="202" t="str">
        <f>IFERROR(VLOOKUP(A24,'[2]CÓDIGOS E PREÇOS'!$C$4:$D$303,2,0),"verificar item")</f>
        <v>verificar item</v>
      </c>
      <c r="H24" s="203" t="e">
        <f t="shared" si="8"/>
        <v>#VALUE!</v>
      </c>
      <c r="I24" s="221"/>
      <c r="J24" s="222"/>
      <c r="L24" s="206" t="str">
        <f t="shared" si="9"/>
        <v>MAIONESE VERDE</v>
      </c>
      <c r="M24" s="207">
        <f t="shared" si="10"/>
        <v>0</v>
      </c>
      <c r="N24" s="208" t="str">
        <f t="shared" si="11"/>
        <v>KG</v>
      </c>
    </row>
    <row r="25" spans="1:16" x14ac:dyDescent="0.25">
      <c r="A25" s="197" t="s">
        <v>271</v>
      </c>
      <c r="B25" s="198">
        <v>1</v>
      </c>
      <c r="C25" s="199" t="s">
        <v>193</v>
      </c>
      <c r="D25" s="200">
        <v>2</v>
      </c>
      <c r="E25" s="198">
        <f>B25/D25</f>
        <v>0.5</v>
      </c>
      <c r="F25" s="201">
        <f>B25*$C$20</f>
        <v>0</v>
      </c>
      <c r="G25" s="202" t="str">
        <f>IFERROR(VLOOKUP(A25,'[2]CÓDIGOS E PREÇOS'!$C$4:$D$303,2,0),"verificar item")</f>
        <v>verificar item</v>
      </c>
      <c r="H25" s="203" t="e">
        <f>G25*E25</f>
        <v>#VALUE!</v>
      </c>
      <c r="I25" s="221"/>
      <c r="J25" s="222"/>
      <c r="L25" s="206" t="str">
        <f>A25</f>
        <v>PAPEL BARREIRA</v>
      </c>
      <c r="M25" s="207">
        <f>F25</f>
        <v>0</v>
      </c>
      <c r="N25" s="208" t="str">
        <f>C25</f>
        <v>KG</v>
      </c>
    </row>
    <row r="26" spans="1:16" ht="15.75" thickBot="1" x14ac:dyDescent="0.3">
      <c r="A26" s="197" t="s">
        <v>272</v>
      </c>
      <c r="B26" s="198">
        <v>1</v>
      </c>
      <c r="C26" s="199" t="s">
        <v>193</v>
      </c>
      <c r="D26" s="200">
        <v>1</v>
      </c>
      <c r="E26" s="198">
        <f t="shared" si="6"/>
        <v>1</v>
      </c>
      <c r="F26" s="201">
        <f t="shared" si="7"/>
        <v>0</v>
      </c>
      <c r="G26" s="202">
        <f>IFERROR(VLOOKUP(A26,'[2]CÓDIGOS E PREÇOS'!$C$4:$D$303,2,0),"verificar item")</f>
        <v>0.11</v>
      </c>
      <c r="H26" s="203">
        <f t="shared" si="8"/>
        <v>0.11</v>
      </c>
      <c r="I26" s="221"/>
      <c r="J26" s="222"/>
      <c r="L26" s="206" t="str">
        <f t="shared" si="9"/>
        <v>MOLHEIRA</v>
      </c>
      <c r="M26" s="207">
        <f t="shared" si="10"/>
        <v>0</v>
      </c>
      <c r="N26" s="208" t="str">
        <f t="shared" si="11"/>
        <v>KG</v>
      </c>
    </row>
    <row r="27" spans="1:16" ht="15.75" thickBot="1" x14ac:dyDescent="0.3">
      <c r="A27" s="209" t="s">
        <v>265</v>
      </c>
      <c r="B27" s="210">
        <f>SUM(B22:B26)</f>
        <v>2.2000000000000002</v>
      </c>
      <c r="C27" s="211"/>
      <c r="D27" s="211"/>
      <c r="E27" s="211"/>
      <c r="F27" s="211"/>
      <c r="G27" s="212"/>
      <c r="H27" s="213" t="e">
        <f>SUM(H22:H26)</f>
        <v>#VALUE!</v>
      </c>
      <c r="I27" s="214"/>
      <c r="J27" s="215"/>
      <c r="L27" s="216" t="s">
        <v>266</v>
      </c>
      <c r="M27" s="217">
        <f>SUM(M22:M26)</f>
        <v>0</v>
      </c>
      <c r="N27" s="216" t="s">
        <v>193</v>
      </c>
    </row>
    <row r="28" spans="1:16" ht="15.75" thickBot="1" x14ac:dyDescent="0.3"/>
    <row r="29" spans="1:16" ht="16.5" thickBot="1" x14ac:dyDescent="0.3">
      <c r="A29" s="163" t="s">
        <v>243</v>
      </c>
      <c r="B29" s="164"/>
      <c r="C29" s="164"/>
      <c r="D29" s="164"/>
      <c r="E29" s="164"/>
      <c r="F29" s="164"/>
      <c r="G29" s="165"/>
      <c r="H29" s="166"/>
      <c r="I29" s="164"/>
      <c r="J29" s="167"/>
    </row>
    <row r="30" spans="1:16" ht="15.75" thickBot="1" x14ac:dyDescent="0.3">
      <c r="A30" s="168" t="s">
        <v>244</v>
      </c>
      <c r="B30" s="169" t="s">
        <v>8</v>
      </c>
      <c r="C30" s="170"/>
      <c r="D30" s="170"/>
      <c r="E30" s="171"/>
      <c r="F30" s="171"/>
      <c r="G30" s="172"/>
      <c r="H30" s="173" t="s">
        <v>245</v>
      </c>
      <c r="I30" s="174"/>
      <c r="J30" s="175"/>
      <c r="L30" t="str">
        <f>B30</f>
        <v>LULA FRITA</v>
      </c>
    </row>
    <row r="31" spans="1:16" ht="15.75" thickBot="1" x14ac:dyDescent="0.3">
      <c r="A31" s="168" t="s">
        <v>246</v>
      </c>
      <c r="B31" s="169"/>
      <c r="C31" s="170"/>
      <c r="D31" s="176"/>
      <c r="E31" s="177"/>
      <c r="F31" s="177"/>
      <c r="G31" s="178"/>
      <c r="H31" s="255" t="s">
        <v>247</v>
      </c>
      <c r="I31" s="256"/>
      <c r="J31" s="175">
        <f>[1]MENU!H6</f>
        <v>32</v>
      </c>
    </row>
    <row r="32" spans="1:16" ht="15.75" thickBot="1" x14ac:dyDescent="0.3">
      <c r="A32" s="180" t="s">
        <v>248</v>
      </c>
      <c r="B32" s="174"/>
      <c r="C32" s="181">
        <f>B45/C33</f>
        <v>1</v>
      </c>
      <c r="D32" s="182" t="s">
        <v>249</v>
      </c>
      <c r="E32" s="183"/>
      <c r="F32" s="183"/>
      <c r="G32" s="184"/>
      <c r="H32" s="253" t="s">
        <v>250</v>
      </c>
      <c r="I32" s="254"/>
      <c r="J32" s="175" t="e">
        <f>J33/C32</f>
        <v>#VALUE!</v>
      </c>
      <c r="L32" t="s">
        <v>251</v>
      </c>
    </row>
    <row r="33" spans="1:14" ht="15.75" thickBot="1" x14ac:dyDescent="0.3">
      <c r="A33" s="180" t="s">
        <v>252</v>
      </c>
      <c r="B33" s="185"/>
      <c r="C33" s="186">
        <f>B45</f>
        <v>2.8420000000000001</v>
      </c>
      <c r="D33" s="187" t="s">
        <v>253</v>
      </c>
      <c r="E33" s="183"/>
      <c r="F33" s="183"/>
      <c r="G33" s="184"/>
      <c r="H33" s="173" t="s">
        <v>254</v>
      </c>
      <c r="I33" s="174"/>
      <c r="J33" s="175" t="e">
        <f>H45</f>
        <v>#VALUE!</v>
      </c>
    </row>
    <row r="34" spans="1:14" ht="15.75" thickBot="1" x14ac:dyDescent="0.3">
      <c r="A34" s="180" t="s">
        <v>201</v>
      </c>
      <c r="B34" s="185"/>
      <c r="C34" s="188">
        <f>[1]MENU!F6</f>
        <v>0</v>
      </c>
      <c r="D34" s="187" t="s">
        <v>255</v>
      </c>
      <c r="E34" s="183"/>
      <c r="F34" s="183"/>
      <c r="G34" s="184"/>
      <c r="H34" s="173" t="s">
        <v>256</v>
      </c>
      <c r="I34" s="185"/>
      <c r="J34" s="190" t="e">
        <f>(J31-J32)/J31</f>
        <v>#VALUE!</v>
      </c>
    </row>
    <row r="35" spans="1:14" ht="15.75" thickBot="1" x14ac:dyDescent="0.3">
      <c r="A35" s="182" t="s">
        <v>257</v>
      </c>
      <c r="B35" s="181" t="s">
        <v>258</v>
      </c>
      <c r="C35" s="181" t="s">
        <v>259</v>
      </c>
      <c r="D35" s="181" t="s">
        <v>260</v>
      </c>
      <c r="E35" s="181" t="s">
        <v>261</v>
      </c>
      <c r="F35" s="191" t="s">
        <v>201</v>
      </c>
      <c r="G35" s="192" t="s">
        <v>262</v>
      </c>
      <c r="H35" s="223" t="s">
        <v>263</v>
      </c>
      <c r="I35" s="194"/>
      <c r="J35" s="195"/>
      <c r="L35" s="196" t="s">
        <v>257</v>
      </c>
      <c r="M35" s="196" t="s">
        <v>264</v>
      </c>
      <c r="N35" s="196" t="s">
        <v>259</v>
      </c>
    </row>
    <row r="36" spans="1:14" x14ac:dyDescent="0.25">
      <c r="A36" s="197" t="s">
        <v>342</v>
      </c>
      <c r="B36" s="198">
        <v>0.5</v>
      </c>
      <c r="C36" s="199" t="s">
        <v>193</v>
      </c>
      <c r="D36" s="200">
        <v>1</v>
      </c>
      <c r="E36" s="198">
        <f>B36/D36</f>
        <v>0.5</v>
      </c>
      <c r="F36" s="201">
        <f>B36*$C$34</f>
        <v>0</v>
      </c>
      <c r="G36" s="202" t="str">
        <f>IFERROR(VLOOKUP(A36,'[2]CÓDIGOS E PREÇOS'!$C$4:$D$303,2,0),"verificar item")</f>
        <v>verificar item</v>
      </c>
      <c r="H36" s="203" t="e">
        <f>G36*E36</f>
        <v>#VALUE!</v>
      </c>
      <c r="I36" s="204"/>
      <c r="J36" s="205"/>
      <c r="L36" s="206" t="str">
        <f>A36</f>
        <v>LULA NACIONAL LIMPA</v>
      </c>
      <c r="M36" s="207">
        <f>F36</f>
        <v>0</v>
      </c>
      <c r="N36" s="208" t="str">
        <f>C36</f>
        <v>KG</v>
      </c>
    </row>
    <row r="37" spans="1:14" x14ac:dyDescent="0.25">
      <c r="A37" s="197" t="s">
        <v>88</v>
      </c>
      <c r="B37" s="198">
        <v>0.02</v>
      </c>
      <c r="C37" s="199" t="s">
        <v>193</v>
      </c>
      <c r="D37" s="200">
        <v>1</v>
      </c>
      <c r="E37" s="198">
        <f t="shared" ref="E37:E43" si="12">B37/D37</f>
        <v>0.02</v>
      </c>
      <c r="F37" s="201">
        <f t="shared" ref="F37:F43" si="13">B37*$C$34</f>
        <v>0</v>
      </c>
      <c r="G37" s="202">
        <f>IFERROR(VLOOKUP(A37,'[2]CÓDIGOS E PREÇOS'!$C$4:$D$303,2,0),"verificar item")</f>
        <v>22</v>
      </c>
      <c r="H37" s="203">
        <f t="shared" ref="H37:H43" si="14">G37*E37</f>
        <v>0.44</v>
      </c>
      <c r="I37" s="204"/>
      <c r="J37" s="205"/>
      <c r="L37" s="206" t="str">
        <f t="shared" ref="L37:L44" si="15">A37</f>
        <v>ALHO</v>
      </c>
      <c r="M37" s="207">
        <f t="shared" ref="M37:M44" si="16">F37</f>
        <v>0</v>
      </c>
      <c r="N37" s="208" t="str">
        <f t="shared" ref="N37:N44" si="17">C37</f>
        <v>KG</v>
      </c>
    </row>
    <row r="38" spans="1:14" x14ac:dyDescent="0.25">
      <c r="A38" s="197" t="s">
        <v>275</v>
      </c>
      <c r="B38" s="198">
        <v>0.02</v>
      </c>
      <c r="C38" s="199" t="s">
        <v>193</v>
      </c>
      <c r="D38" s="200">
        <v>1</v>
      </c>
      <c r="E38" s="198">
        <f t="shared" si="12"/>
        <v>0.02</v>
      </c>
      <c r="F38" s="201">
        <f t="shared" si="13"/>
        <v>0</v>
      </c>
      <c r="G38" s="202">
        <f>IFERROR(VLOOKUP(A38,'[2]CÓDIGOS E PREÇOS'!$C$4:$D$303,2,0),"verificar item")</f>
        <v>4.99</v>
      </c>
      <c r="H38" s="203">
        <f t="shared" si="14"/>
        <v>9.98E-2</v>
      </c>
      <c r="I38" s="204"/>
      <c r="J38" s="205"/>
      <c r="L38" s="206" t="str">
        <f t="shared" si="15"/>
        <v>LIMÃO</v>
      </c>
      <c r="M38" s="207">
        <f t="shared" si="16"/>
        <v>0</v>
      </c>
      <c r="N38" s="208" t="str">
        <f t="shared" si="17"/>
        <v>KG</v>
      </c>
    </row>
    <row r="39" spans="1:14" x14ac:dyDescent="0.25">
      <c r="A39" s="197" t="s">
        <v>276</v>
      </c>
      <c r="B39" s="198">
        <v>2E-3</v>
      </c>
      <c r="C39" s="199" t="s">
        <v>193</v>
      </c>
      <c r="D39" s="200">
        <v>1</v>
      </c>
      <c r="E39" s="198">
        <f t="shared" si="12"/>
        <v>2E-3</v>
      </c>
      <c r="F39" s="201">
        <f t="shared" si="13"/>
        <v>0</v>
      </c>
      <c r="G39" s="202">
        <f>IFERROR(VLOOKUP(A39,'[2]CÓDIGOS E PREÇOS'!$C$4:$D$303,2,0),"verificar item")</f>
        <v>19.2</v>
      </c>
      <c r="H39" s="203">
        <f t="shared" si="14"/>
        <v>3.8399999999999997E-2</v>
      </c>
      <c r="I39" s="204"/>
      <c r="J39" s="205"/>
      <c r="L39" s="206" t="str">
        <f t="shared" si="15"/>
        <v>PIMENTA CALABRESA</v>
      </c>
      <c r="M39" s="207">
        <f t="shared" si="16"/>
        <v>0</v>
      </c>
      <c r="N39" s="208" t="str">
        <f t="shared" si="17"/>
        <v>KG</v>
      </c>
    </row>
    <row r="40" spans="1:14" x14ac:dyDescent="0.25">
      <c r="A40" s="197" t="s">
        <v>270</v>
      </c>
      <c r="B40" s="198">
        <v>0.01</v>
      </c>
      <c r="C40" s="199" t="s">
        <v>193</v>
      </c>
      <c r="D40" s="200">
        <v>1</v>
      </c>
      <c r="E40" s="198">
        <f t="shared" si="12"/>
        <v>0.01</v>
      </c>
      <c r="F40" s="201">
        <f t="shared" si="13"/>
        <v>0</v>
      </c>
      <c r="G40" s="202" t="str">
        <f>IFERROR(VLOOKUP(A40,'[2]CÓDIGOS E PREÇOS'!$C$4:$D$303,2,0),"verificar item")</f>
        <v>verificar item</v>
      </c>
      <c r="H40" s="203" t="e">
        <f t="shared" si="14"/>
        <v>#VALUE!</v>
      </c>
      <c r="I40" s="204"/>
      <c r="J40" s="205"/>
      <c r="L40" s="206" t="str">
        <f t="shared" si="15"/>
        <v>SAL TEMPERADO 2</v>
      </c>
      <c r="M40" s="207">
        <f t="shared" si="16"/>
        <v>0</v>
      </c>
      <c r="N40" s="208" t="str">
        <f t="shared" si="17"/>
        <v>KG</v>
      </c>
    </row>
    <row r="41" spans="1:14" x14ac:dyDescent="0.25">
      <c r="A41" s="197" t="s">
        <v>278</v>
      </c>
      <c r="B41" s="198">
        <v>0.25</v>
      </c>
      <c r="C41" s="199" t="s">
        <v>193</v>
      </c>
      <c r="D41" s="200">
        <v>1</v>
      </c>
      <c r="E41" s="198">
        <f t="shared" si="12"/>
        <v>0.25</v>
      </c>
      <c r="F41" s="201">
        <f t="shared" si="13"/>
        <v>0</v>
      </c>
      <c r="G41" s="202" t="str">
        <f>IFERROR(VLOOKUP(A41,'[2]CÓDIGOS E PREÇOS'!$C$4:$D$303,2,0),"verificar item")</f>
        <v>verificar item</v>
      </c>
      <c r="H41" s="203" t="e">
        <f t="shared" si="14"/>
        <v>#VALUE!</v>
      </c>
      <c r="I41" s="204"/>
      <c r="J41" s="205"/>
      <c r="L41" s="206" t="str">
        <f t="shared" si="15"/>
        <v>FARINHA TEMPURA</v>
      </c>
      <c r="M41" s="207">
        <f t="shared" si="16"/>
        <v>0</v>
      </c>
      <c r="N41" s="208" t="str">
        <f t="shared" si="17"/>
        <v>KG</v>
      </c>
    </row>
    <row r="42" spans="1:14" x14ac:dyDescent="0.25">
      <c r="A42" s="197" t="s">
        <v>277</v>
      </c>
      <c r="B42" s="198">
        <v>0.04</v>
      </c>
      <c r="C42" s="199" t="s">
        <v>193</v>
      </c>
      <c r="D42" s="200">
        <v>1</v>
      </c>
      <c r="E42" s="198">
        <f t="shared" si="12"/>
        <v>0.04</v>
      </c>
      <c r="F42" s="201">
        <f t="shared" si="13"/>
        <v>0</v>
      </c>
      <c r="G42" s="202" t="str">
        <f>IFERROR(VLOOKUP(A42,'[2]CÓDIGOS E PREÇOS'!$C$4:$D$303,2,0),"verificar item")</f>
        <v>verificar item</v>
      </c>
      <c r="H42" s="203" t="e">
        <f t="shared" si="14"/>
        <v>#VALUE!</v>
      </c>
      <c r="I42" s="204"/>
      <c r="J42" s="205"/>
      <c r="L42" s="206" t="str">
        <f t="shared" si="15"/>
        <v>AIOLI DE LIMÃO</v>
      </c>
      <c r="M42" s="207">
        <f t="shared" si="16"/>
        <v>0</v>
      </c>
      <c r="N42" s="208" t="str">
        <f t="shared" si="17"/>
        <v>KG</v>
      </c>
    </row>
    <row r="43" spans="1:14" x14ac:dyDescent="0.25">
      <c r="A43" s="197" t="s">
        <v>271</v>
      </c>
      <c r="B43" s="198">
        <v>1</v>
      </c>
      <c r="C43" s="199" t="s">
        <v>193</v>
      </c>
      <c r="D43" s="200">
        <v>1</v>
      </c>
      <c r="E43" s="198">
        <f t="shared" si="12"/>
        <v>1</v>
      </c>
      <c r="F43" s="201">
        <f t="shared" si="13"/>
        <v>0</v>
      </c>
      <c r="G43" s="202" t="str">
        <f>IFERROR(VLOOKUP(A43,'[2]CÓDIGOS E PREÇOS'!$C$4:$D$303,2,0),"verificar item")</f>
        <v>verificar item</v>
      </c>
      <c r="H43" s="203" t="e">
        <f t="shared" si="14"/>
        <v>#VALUE!</v>
      </c>
      <c r="I43" s="204"/>
      <c r="J43" s="205"/>
      <c r="L43" s="206" t="str">
        <f t="shared" si="15"/>
        <v>PAPEL BARREIRA</v>
      </c>
      <c r="M43" s="207">
        <f t="shared" si="16"/>
        <v>0</v>
      </c>
      <c r="N43" s="208" t="str">
        <f t="shared" si="17"/>
        <v>KG</v>
      </c>
    </row>
    <row r="44" spans="1:14" ht="15.75" thickBot="1" x14ac:dyDescent="0.3">
      <c r="A44" s="197" t="s">
        <v>272</v>
      </c>
      <c r="B44" s="198">
        <v>1</v>
      </c>
      <c r="C44" s="199" t="s">
        <v>193</v>
      </c>
      <c r="D44" s="200">
        <v>1</v>
      </c>
      <c r="E44" s="198">
        <f>B44/D44</f>
        <v>1</v>
      </c>
      <c r="F44" s="201">
        <f>B44*$C$34</f>
        <v>0</v>
      </c>
      <c r="G44" s="202">
        <f>IFERROR(VLOOKUP(A44,'[2]CÓDIGOS E PREÇOS'!$C$4:$D$303,2,0),"verificar item")</f>
        <v>0.11</v>
      </c>
      <c r="H44" s="203">
        <f>G44*E44</f>
        <v>0.11</v>
      </c>
      <c r="I44" s="204"/>
      <c r="J44" s="205"/>
      <c r="L44" s="206" t="str">
        <f t="shared" si="15"/>
        <v>MOLHEIRA</v>
      </c>
      <c r="M44" s="207">
        <f t="shared" si="16"/>
        <v>0</v>
      </c>
      <c r="N44" s="208" t="str">
        <f t="shared" si="17"/>
        <v>KG</v>
      </c>
    </row>
    <row r="45" spans="1:14" ht="15.75" thickBot="1" x14ac:dyDescent="0.3">
      <c r="A45" s="209" t="s">
        <v>265</v>
      </c>
      <c r="B45" s="210">
        <f>SUM(B36:B44)</f>
        <v>2.8420000000000001</v>
      </c>
      <c r="C45" s="211"/>
      <c r="D45" s="211"/>
      <c r="E45" s="211"/>
      <c r="F45" s="211"/>
      <c r="G45" s="212"/>
      <c r="H45" s="224" t="e">
        <f>SUM(H36:H44)</f>
        <v>#VALUE!</v>
      </c>
      <c r="I45" s="214"/>
      <c r="J45" s="215"/>
      <c r="L45" s="216" t="s">
        <v>266</v>
      </c>
      <c r="M45" s="217">
        <f>SUM(M36:M44)</f>
        <v>0</v>
      </c>
      <c r="N45" s="216" t="s">
        <v>193</v>
      </c>
    </row>
    <row r="46" spans="1:14" ht="16.149999999999999" customHeight="1" thickBot="1" x14ac:dyDescent="0.3"/>
    <row r="47" spans="1:14" ht="16.5" thickBot="1" x14ac:dyDescent="0.3">
      <c r="A47" s="163" t="s">
        <v>243</v>
      </c>
      <c r="B47" s="164"/>
      <c r="C47" s="164"/>
      <c r="D47" s="164"/>
      <c r="E47" s="164"/>
      <c r="F47" s="164"/>
      <c r="G47" s="165"/>
      <c r="H47" s="166"/>
      <c r="I47" s="164"/>
      <c r="J47" s="167"/>
    </row>
    <row r="48" spans="1:14" ht="15.75" thickBot="1" x14ac:dyDescent="0.3">
      <c r="A48" s="168" t="s">
        <v>244</v>
      </c>
      <c r="B48" s="169" t="s">
        <v>11</v>
      </c>
      <c r="C48" s="170"/>
      <c r="D48" s="170"/>
      <c r="E48" s="171"/>
      <c r="F48" s="171"/>
      <c r="G48" s="172"/>
      <c r="H48" s="173" t="s">
        <v>245</v>
      </c>
      <c r="I48" s="174"/>
      <c r="J48" s="175"/>
      <c r="L48" t="str">
        <f>B48</f>
        <v>FISH AND CHIPS</v>
      </c>
    </row>
    <row r="49" spans="1:14" ht="15.75" thickBot="1" x14ac:dyDescent="0.3">
      <c r="A49" s="168" t="s">
        <v>246</v>
      </c>
      <c r="B49" s="169"/>
      <c r="C49" s="170"/>
      <c r="D49" s="176"/>
      <c r="E49" s="177"/>
      <c r="F49" s="177"/>
      <c r="G49" s="178"/>
      <c r="H49" s="255" t="s">
        <v>247</v>
      </c>
      <c r="I49" s="256"/>
      <c r="J49" s="175">
        <f>[1]MENU!H7</f>
        <v>38</v>
      </c>
    </row>
    <row r="50" spans="1:14" ht="15.75" thickBot="1" x14ac:dyDescent="0.3">
      <c r="A50" s="180" t="s">
        <v>248</v>
      </c>
      <c r="B50" s="174"/>
      <c r="C50" s="181">
        <v>1</v>
      </c>
      <c r="D50" s="182" t="s">
        <v>249</v>
      </c>
      <c r="E50" s="183"/>
      <c r="F50" s="183"/>
      <c r="G50" s="184"/>
      <c r="H50" s="253" t="s">
        <v>250</v>
      </c>
      <c r="I50" s="254"/>
      <c r="J50" s="175" t="e">
        <f>J51/C50</f>
        <v>#VALUE!</v>
      </c>
      <c r="L50" t="s">
        <v>251</v>
      </c>
    </row>
    <row r="51" spans="1:14" ht="15.75" thickBot="1" x14ac:dyDescent="0.3">
      <c r="A51" s="180" t="s">
        <v>252</v>
      </c>
      <c r="B51" s="185"/>
      <c r="C51" s="186">
        <f>B63</f>
        <v>2.7</v>
      </c>
      <c r="D51" s="187" t="s">
        <v>253</v>
      </c>
      <c r="E51" s="183"/>
      <c r="F51" s="183"/>
      <c r="G51" s="184"/>
      <c r="H51" s="173" t="s">
        <v>254</v>
      </c>
      <c r="I51" s="174"/>
      <c r="J51" s="175" t="e">
        <f>H63</f>
        <v>#VALUE!</v>
      </c>
    </row>
    <row r="52" spans="1:14" ht="15.75" thickBot="1" x14ac:dyDescent="0.3">
      <c r="A52" s="180" t="s">
        <v>201</v>
      </c>
      <c r="B52" s="185"/>
      <c r="C52" s="188">
        <f>[1]MENU!F7</f>
        <v>0</v>
      </c>
      <c r="D52" s="187" t="s">
        <v>255</v>
      </c>
      <c r="E52" s="183"/>
      <c r="F52" s="183"/>
      <c r="G52" s="184"/>
      <c r="H52" s="173" t="s">
        <v>256</v>
      </c>
      <c r="I52" s="185"/>
      <c r="J52" s="190" t="e">
        <f>(J49-J50)/J49</f>
        <v>#VALUE!</v>
      </c>
    </row>
    <row r="53" spans="1:14" ht="15.75" thickBot="1" x14ac:dyDescent="0.3">
      <c r="A53" s="182" t="s">
        <v>257</v>
      </c>
      <c r="B53" s="181" t="s">
        <v>258</v>
      </c>
      <c r="C53" s="181" t="s">
        <v>259</v>
      </c>
      <c r="D53" s="181" t="s">
        <v>260</v>
      </c>
      <c r="E53" s="181" t="s">
        <v>261</v>
      </c>
      <c r="F53" s="191" t="s">
        <v>201</v>
      </c>
      <c r="G53" s="192" t="s">
        <v>262</v>
      </c>
      <c r="H53" s="223" t="s">
        <v>263</v>
      </c>
      <c r="I53" s="194"/>
      <c r="J53" s="195"/>
      <c r="L53" s="196" t="s">
        <v>257</v>
      </c>
      <c r="M53" s="196" t="s">
        <v>264</v>
      </c>
      <c r="N53" s="196" t="s">
        <v>259</v>
      </c>
    </row>
    <row r="54" spans="1:14" x14ac:dyDescent="0.25">
      <c r="A54" s="197" t="s">
        <v>279</v>
      </c>
      <c r="B54" s="198">
        <v>0.2</v>
      </c>
      <c r="C54" s="199" t="s">
        <v>193</v>
      </c>
      <c r="D54" s="200">
        <v>1</v>
      </c>
      <c r="E54" s="198">
        <f>B54/D54</f>
        <v>0.2</v>
      </c>
      <c r="F54" s="201">
        <f>B54*$C$52</f>
        <v>0</v>
      </c>
      <c r="G54" s="202" t="str">
        <f>IFERROR(VLOOKUP(A54,'[2]CÓDIGOS E PREÇOS'!$C$4:$D$303,2,0),"verificar item")</f>
        <v>verificar item</v>
      </c>
      <c r="H54" s="203" t="e">
        <f>G54*E54</f>
        <v>#VALUE!</v>
      </c>
      <c r="I54" s="204"/>
      <c r="J54" s="205"/>
      <c r="L54" s="206" t="str">
        <f>A54</f>
        <v>LINGUADO</v>
      </c>
      <c r="M54" s="207">
        <f>F54</f>
        <v>0</v>
      </c>
      <c r="N54" s="208" t="str">
        <f>C54</f>
        <v>KG</v>
      </c>
    </row>
    <row r="55" spans="1:14" x14ac:dyDescent="0.25">
      <c r="A55" s="197" t="s">
        <v>278</v>
      </c>
      <c r="B55" s="198">
        <v>0.1</v>
      </c>
      <c r="C55" s="199" t="s">
        <v>193</v>
      </c>
      <c r="D55" s="200">
        <v>1</v>
      </c>
      <c r="E55" s="198">
        <f t="shared" ref="E55:E61" si="18">B55/D55</f>
        <v>0.1</v>
      </c>
      <c r="F55" s="201">
        <f t="shared" ref="F55:F61" si="19">B55*$C$52</f>
        <v>0</v>
      </c>
      <c r="G55" s="202" t="str">
        <f>IFERROR(VLOOKUP(A55,'[2]CÓDIGOS E PREÇOS'!$C$4:$D$303,2,0),"verificar item")</f>
        <v>verificar item</v>
      </c>
      <c r="H55" s="203" t="e">
        <f t="shared" ref="H55:H61" si="20">G55*E55</f>
        <v>#VALUE!</v>
      </c>
      <c r="I55" s="204"/>
      <c r="J55" s="205"/>
      <c r="L55" s="206" t="str">
        <f t="shared" ref="L55:L61" si="21">A55</f>
        <v>FARINHA TEMPURA</v>
      </c>
      <c r="M55" s="207">
        <f t="shared" ref="M55:M61" si="22">F55</f>
        <v>0</v>
      </c>
      <c r="N55" s="208" t="str">
        <f t="shared" ref="N55:N61" si="23">C55</f>
        <v>KG</v>
      </c>
    </row>
    <row r="56" spans="1:14" x14ac:dyDescent="0.25">
      <c r="A56" s="197" t="s">
        <v>280</v>
      </c>
      <c r="B56" s="198">
        <v>0.1</v>
      </c>
      <c r="C56" s="199" t="s">
        <v>193</v>
      </c>
      <c r="D56" s="200">
        <v>1</v>
      </c>
      <c r="E56" s="198">
        <f t="shared" si="18"/>
        <v>0.1</v>
      </c>
      <c r="F56" s="201">
        <f t="shared" si="19"/>
        <v>0</v>
      </c>
      <c r="G56" s="202" t="str">
        <f>IFERROR(VLOOKUP(A56,'[2]CÓDIGOS E PREÇOS'!$C$4:$D$303,2,0),"verificar item")</f>
        <v>verificar item</v>
      </c>
      <c r="H56" s="203" t="e">
        <f t="shared" si="20"/>
        <v>#VALUE!</v>
      </c>
      <c r="I56" s="204"/>
      <c r="J56" s="205"/>
      <c r="L56" s="206" t="str">
        <f t="shared" si="21"/>
        <v>CERVEJA</v>
      </c>
      <c r="M56" s="207">
        <f t="shared" si="22"/>
        <v>0</v>
      </c>
      <c r="N56" s="208" t="str">
        <f t="shared" si="23"/>
        <v>KG</v>
      </c>
    </row>
    <row r="57" spans="1:14" x14ac:dyDescent="0.25">
      <c r="A57" s="197" t="s">
        <v>270</v>
      </c>
      <c r="B57" s="198">
        <v>0.01</v>
      </c>
      <c r="C57" s="199" t="s">
        <v>193</v>
      </c>
      <c r="D57" s="200">
        <v>1</v>
      </c>
      <c r="E57" s="198">
        <f t="shared" si="18"/>
        <v>0.01</v>
      </c>
      <c r="F57" s="201">
        <f t="shared" si="19"/>
        <v>0</v>
      </c>
      <c r="G57" s="202" t="str">
        <f>IFERROR(VLOOKUP(A57,'[2]CÓDIGOS E PREÇOS'!$C$4:$D$303,2,0),"verificar item")</f>
        <v>verificar item</v>
      </c>
      <c r="H57" s="203" t="e">
        <f t="shared" si="20"/>
        <v>#VALUE!</v>
      </c>
      <c r="I57" s="204"/>
      <c r="J57" s="205"/>
      <c r="L57" s="206" t="str">
        <f t="shared" si="21"/>
        <v>SAL TEMPERADO 2</v>
      </c>
      <c r="M57" s="207">
        <f t="shared" si="22"/>
        <v>0</v>
      </c>
      <c r="N57" s="208" t="str">
        <f t="shared" si="23"/>
        <v>KG</v>
      </c>
    </row>
    <row r="58" spans="1:14" x14ac:dyDescent="0.25">
      <c r="A58" s="197" t="s">
        <v>268</v>
      </c>
      <c r="B58" s="198">
        <v>0.2</v>
      </c>
      <c r="C58" s="199" t="s">
        <v>193</v>
      </c>
      <c r="D58" s="200">
        <v>1</v>
      </c>
      <c r="E58" s="198">
        <f t="shared" si="18"/>
        <v>0.2</v>
      </c>
      <c r="F58" s="201">
        <f t="shared" si="19"/>
        <v>0</v>
      </c>
      <c r="G58" s="202" t="str">
        <f>IFERROR(VLOOKUP(A58,'[2]CÓDIGOS E PREÇOS'!$C$4:$D$303,2,0),"verificar item")</f>
        <v>verificar item</v>
      </c>
      <c r="H58" s="203" t="e">
        <f t="shared" si="20"/>
        <v>#VALUE!</v>
      </c>
      <c r="I58" s="204"/>
      <c r="J58" s="205"/>
      <c r="L58" s="206" t="str">
        <f t="shared" si="21"/>
        <v>BATATA FRITA SURE CRISP</v>
      </c>
      <c r="M58" s="207">
        <f t="shared" si="22"/>
        <v>0</v>
      </c>
      <c r="N58" s="208" t="str">
        <f t="shared" si="23"/>
        <v>KG</v>
      </c>
    </row>
    <row r="59" spans="1:14" x14ac:dyDescent="0.25">
      <c r="A59" s="197" t="s">
        <v>267</v>
      </c>
      <c r="B59" s="198">
        <v>0.04</v>
      </c>
      <c r="C59" s="199" t="s">
        <v>193</v>
      </c>
      <c r="D59" s="200">
        <v>1</v>
      </c>
      <c r="E59" s="198">
        <f t="shared" si="18"/>
        <v>0.04</v>
      </c>
      <c r="F59" s="201">
        <f t="shared" si="19"/>
        <v>0</v>
      </c>
      <c r="G59" s="202">
        <f>IFERROR(VLOOKUP(A59,'[2]CÓDIGOS E PREÇOS'!$C$4:$D$303,2,0),"verificar item")</f>
        <v>20.214734299516905</v>
      </c>
      <c r="H59" s="203">
        <f t="shared" si="20"/>
        <v>0.80858937198067626</v>
      </c>
      <c r="I59" s="204"/>
      <c r="J59" s="205"/>
      <c r="L59" s="206" t="str">
        <f t="shared" si="21"/>
        <v>MOLHO TÁRTARO</v>
      </c>
      <c r="M59" s="207">
        <f t="shared" si="22"/>
        <v>0</v>
      </c>
      <c r="N59" s="208" t="str">
        <f t="shared" si="23"/>
        <v>KG</v>
      </c>
    </row>
    <row r="60" spans="1:14" x14ac:dyDescent="0.25">
      <c r="A60" s="197" t="s">
        <v>275</v>
      </c>
      <c r="B60" s="198">
        <v>0.05</v>
      </c>
      <c r="C60" s="199" t="s">
        <v>193</v>
      </c>
      <c r="D60" s="200">
        <v>1</v>
      </c>
      <c r="E60" s="198">
        <f t="shared" si="18"/>
        <v>0.05</v>
      </c>
      <c r="F60" s="201">
        <f t="shared" si="19"/>
        <v>0</v>
      </c>
      <c r="G60" s="202">
        <f>IFERROR(VLOOKUP(A60,'[2]CÓDIGOS E PREÇOS'!$C$4:$D$303,2,0),"verificar item")</f>
        <v>4.99</v>
      </c>
      <c r="H60" s="203">
        <f t="shared" si="20"/>
        <v>0.24950000000000003</v>
      </c>
      <c r="I60" s="204"/>
      <c r="J60" s="205"/>
      <c r="L60" s="206" t="str">
        <f t="shared" si="21"/>
        <v>LIMÃO</v>
      </c>
      <c r="M60" s="207">
        <f t="shared" si="22"/>
        <v>0</v>
      </c>
      <c r="N60" s="208" t="str">
        <f t="shared" si="23"/>
        <v>KG</v>
      </c>
    </row>
    <row r="61" spans="1:14" x14ac:dyDescent="0.25">
      <c r="A61" s="197" t="s">
        <v>272</v>
      </c>
      <c r="B61" s="198">
        <v>1</v>
      </c>
      <c r="C61" s="199" t="s">
        <v>193</v>
      </c>
      <c r="D61" s="200">
        <v>1</v>
      </c>
      <c r="E61" s="198">
        <f t="shared" si="18"/>
        <v>1</v>
      </c>
      <c r="F61" s="201">
        <f t="shared" si="19"/>
        <v>0</v>
      </c>
      <c r="G61" s="202">
        <f>IFERROR(VLOOKUP(A61,'[2]CÓDIGOS E PREÇOS'!$C$4:$D$303,2,0),"verificar item")</f>
        <v>0.11</v>
      </c>
      <c r="H61" s="203">
        <f t="shared" si="20"/>
        <v>0.11</v>
      </c>
      <c r="I61" s="204"/>
      <c r="J61" s="205"/>
      <c r="L61" s="206" t="str">
        <f t="shared" si="21"/>
        <v>MOLHEIRA</v>
      </c>
      <c r="M61" s="207">
        <f t="shared" si="22"/>
        <v>0</v>
      </c>
      <c r="N61" s="208" t="str">
        <f t="shared" si="23"/>
        <v>KG</v>
      </c>
    </row>
    <row r="62" spans="1:14" ht="15.75" thickBot="1" x14ac:dyDescent="0.3">
      <c r="A62" s="197" t="s">
        <v>271</v>
      </c>
      <c r="B62" s="198">
        <v>1</v>
      </c>
      <c r="C62" s="199" t="s">
        <v>193</v>
      </c>
      <c r="D62" s="200">
        <v>1</v>
      </c>
      <c r="E62" s="198">
        <f>B62/D62</f>
        <v>1</v>
      </c>
      <c r="F62" s="201">
        <f>B62*$C$52</f>
        <v>0</v>
      </c>
      <c r="G62" s="202" t="str">
        <f>IFERROR(VLOOKUP(A62,'[2]CÓDIGOS E PREÇOS'!$C$4:$D$303,2,0),"verificar item")</f>
        <v>verificar item</v>
      </c>
      <c r="H62" s="203" t="e">
        <f>G62*E62</f>
        <v>#VALUE!</v>
      </c>
      <c r="I62" s="204"/>
      <c r="J62" s="205"/>
      <c r="L62" s="206" t="str">
        <f>A62</f>
        <v>PAPEL BARREIRA</v>
      </c>
      <c r="M62" s="207">
        <f>F62</f>
        <v>0</v>
      </c>
      <c r="N62" s="208" t="str">
        <f>C62</f>
        <v>KG</v>
      </c>
    </row>
    <row r="63" spans="1:14" ht="15.75" thickBot="1" x14ac:dyDescent="0.3">
      <c r="A63" s="209" t="s">
        <v>265</v>
      </c>
      <c r="B63" s="210">
        <f>SUM(B54:B62)</f>
        <v>2.7</v>
      </c>
      <c r="C63" s="211"/>
      <c r="D63" s="211"/>
      <c r="E63" s="211"/>
      <c r="F63" s="211"/>
      <c r="G63" s="212"/>
      <c r="H63" s="224" t="e">
        <f>SUM(H54:H62)</f>
        <v>#VALUE!</v>
      </c>
      <c r="I63" s="214"/>
      <c r="J63" s="215"/>
      <c r="L63" s="216" t="s">
        <v>266</v>
      </c>
      <c r="M63" s="217">
        <f>SUM(M54:M62)</f>
        <v>0</v>
      </c>
      <c r="N63" s="216" t="s">
        <v>193</v>
      </c>
    </row>
    <row r="64" spans="1:14" ht="15.75" thickBot="1" x14ac:dyDescent="0.3"/>
    <row r="65" spans="1:14" ht="16.5" thickBot="1" x14ac:dyDescent="0.3">
      <c r="A65" s="163" t="s">
        <v>243</v>
      </c>
      <c r="B65" s="164"/>
      <c r="C65" s="164"/>
      <c r="D65" s="164"/>
      <c r="E65" s="164"/>
      <c r="F65" s="164"/>
      <c r="G65" s="165"/>
      <c r="H65" s="166"/>
      <c r="I65" s="164"/>
      <c r="J65" s="167"/>
    </row>
    <row r="66" spans="1:14" ht="15.75" thickBot="1" x14ac:dyDescent="0.3">
      <c r="A66" s="168" t="s">
        <v>244</v>
      </c>
      <c r="B66" s="169" t="s">
        <v>14</v>
      </c>
      <c r="C66" s="170"/>
      <c r="D66" s="170"/>
      <c r="E66" s="171"/>
      <c r="F66" s="171"/>
      <c r="G66" s="172"/>
      <c r="H66" s="173" t="s">
        <v>245</v>
      </c>
      <c r="I66" s="174"/>
      <c r="J66" s="175"/>
      <c r="L66" t="str">
        <f>B66</f>
        <v>GAMBAS AL AJILLO</v>
      </c>
    </row>
    <row r="67" spans="1:14" ht="15.75" thickBot="1" x14ac:dyDescent="0.3">
      <c r="A67" s="168" t="s">
        <v>246</v>
      </c>
      <c r="B67" s="169"/>
      <c r="C67" s="170"/>
      <c r="D67" s="176"/>
      <c r="E67" s="177"/>
      <c r="F67" s="177"/>
      <c r="G67" s="178"/>
      <c r="H67" s="255" t="s">
        <v>247</v>
      </c>
      <c r="I67" s="256"/>
      <c r="J67" s="175">
        <f>[1]MENU!H25</f>
        <v>16</v>
      </c>
    </row>
    <row r="68" spans="1:14" ht="15.75" thickBot="1" x14ac:dyDescent="0.3">
      <c r="A68" s="180" t="s">
        <v>248</v>
      </c>
      <c r="B68" s="174"/>
      <c r="C68" s="181">
        <v>1</v>
      </c>
      <c r="D68" s="182" t="s">
        <v>249</v>
      </c>
      <c r="E68" s="183"/>
      <c r="F68" s="183"/>
      <c r="G68" s="184"/>
      <c r="H68" s="253" t="s">
        <v>250</v>
      </c>
      <c r="I68" s="254"/>
      <c r="J68" s="175" t="e">
        <f>J69/C68</f>
        <v>#VALUE!</v>
      </c>
      <c r="L68" t="s">
        <v>251</v>
      </c>
    </row>
    <row r="69" spans="1:14" ht="15.75" thickBot="1" x14ac:dyDescent="0.3">
      <c r="A69" s="180" t="s">
        <v>252</v>
      </c>
      <c r="B69" s="185"/>
      <c r="C69" s="186">
        <f>B78</f>
        <v>0.436</v>
      </c>
      <c r="D69" s="187" t="s">
        <v>253</v>
      </c>
      <c r="E69" s="183"/>
      <c r="F69" s="183"/>
      <c r="G69" s="184"/>
      <c r="H69" s="173" t="s">
        <v>254</v>
      </c>
      <c r="I69" s="174"/>
      <c r="J69" s="175" t="e">
        <f>H78</f>
        <v>#VALUE!</v>
      </c>
    </row>
    <row r="70" spans="1:14" ht="15.75" thickBot="1" x14ac:dyDescent="0.3">
      <c r="A70" s="180" t="s">
        <v>201</v>
      </c>
      <c r="B70" s="185"/>
      <c r="C70" s="188">
        <f>[1]MENU!F25</f>
        <v>0</v>
      </c>
      <c r="D70" s="187" t="s">
        <v>255</v>
      </c>
      <c r="E70" s="183"/>
      <c r="F70" s="183"/>
      <c r="G70" s="184"/>
      <c r="H70" s="173" t="s">
        <v>256</v>
      </c>
      <c r="I70" s="185"/>
      <c r="J70" s="190" t="e">
        <f>(J67-J68)/J67</f>
        <v>#VALUE!</v>
      </c>
    </row>
    <row r="71" spans="1:14" ht="15.75" thickBot="1" x14ac:dyDescent="0.3">
      <c r="A71" s="182" t="s">
        <v>257</v>
      </c>
      <c r="B71" s="181" t="s">
        <v>258</v>
      </c>
      <c r="C71" s="181" t="s">
        <v>259</v>
      </c>
      <c r="D71" s="181" t="s">
        <v>260</v>
      </c>
      <c r="E71" s="181" t="s">
        <v>261</v>
      </c>
      <c r="F71" s="191" t="s">
        <v>201</v>
      </c>
      <c r="G71" s="192" t="s">
        <v>262</v>
      </c>
      <c r="H71" s="223" t="s">
        <v>263</v>
      </c>
      <c r="I71" s="194"/>
      <c r="J71" s="195"/>
      <c r="L71" s="196" t="s">
        <v>257</v>
      </c>
      <c r="M71" s="196" t="s">
        <v>264</v>
      </c>
      <c r="N71" s="196" t="s">
        <v>259</v>
      </c>
    </row>
    <row r="72" spans="1:14" x14ac:dyDescent="0.25">
      <c r="A72" s="197" t="s">
        <v>281</v>
      </c>
      <c r="B72" s="198">
        <v>0.25</v>
      </c>
      <c r="C72" s="199" t="s">
        <v>193</v>
      </c>
      <c r="D72" s="200">
        <v>1</v>
      </c>
      <c r="E72" s="198">
        <f>B72/D72</f>
        <v>0.25</v>
      </c>
      <c r="F72" s="201">
        <f>B72*$C$52</f>
        <v>0</v>
      </c>
      <c r="G72" s="202" t="str">
        <f>IFERROR(VLOOKUP(A72,'[2]CÓDIGOS E PREÇOS'!$C$4:$D$303,2,0),"verificar item")</f>
        <v>verificar item</v>
      </c>
      <c r="H72" s="203" t="e">
        <f>G72*E72</f>
        <v>#VALUE!</v>
      </c>
      <c r="I72" s="204"/>
      <c r="J72" s="205"/>
      <c r="L72" s="206" t="str">
        <f>A72</f>
        <v>CAMARÃO 51/70 LIMPO</v>
      </c>
      <c r="M72" s="207">
        <f>F72</f>
        <v>0</v>
      </c>
      <c r="N72" s="208" t="str">
        <f>C72</f>
        <v>KG</v>
      </c>
    </row>
    <row r="73" spans="1:14" x14ac:dyDescent="0.25">
      <c r="A73" s="197" t="s">
        <v>105</v>
      </c>
      <c r="B73" s="198">
        <v>0.12</v>
      </c>
      <c r="C73" s="199" t="s">
        <v>193</v>
      </c>
      <c r="D73" s="200">
        <v>1</v>
      </c>
      <c r="E73" s="198">
        <f t="shared" ref="E73:E77" si="24">B73/D73</f>
        <v>0.12</v>
      </c>
      <c r="F73" s="201">
        <f t="shared" ref="F73:F77" si="25">B73*$C$52</f>
        <v>0</v>
      </c>
      <c r="G73" s="202">
        <f>IFERROR(VLOOKUP(A73,'[2]CÓDIGOS E PREÇOS'!$C$4:$D$303,2,0),"verificar item")</f>
        <v>33.520000000000003</v>
      </c>
      <c r="H73" s="203">
        <f t="shared" ref="H73:H77" si="26">G73*E73</f>
        <v>4.0224000000000002</v>
      </c>
      <c r="I73" s="204"/>
      <c r="J73" s="205"/>
      <c r="L73" s="206" t="str">
        <f t="shared" ref="L73:L77" si="27">A73</f>
        <v>AZEITE EXTRA VIRGEM</v>
      </c>
      <c r="M73" s="207">
        <f t="shared" ref="M73:M77" si="28">F73</f>
        <v>0</v>
      </c>
      <c r="N73" s="208" t="str">
        <f t="shared" ref="N73:N77" si="29">C73</f>
        <v>KG</v>
      </c>
    </row>
    <row r="74" spans="1:14" x14ac:dyDescent="0.25">
      <c r="A74" s="197" t="s">
        <v>88</v>
      </c>
      <c r="B74" s="198">
        <v>0.05</v>
      </c>
      <c r="C74" s="199" t="s">
        <v>193</v>
      </c>
      <c r="D74" s="200">
        <v>1</v>
      </c>
      <c r="E74" s="198">
        <f t="shared" si="24"/>
        <v>0.05</v>
      </c>
      <c r="F74" s="201">
        <f t="shared" si="25"/>
        <v>0</v>
      </c>
      <c r="G74" s="202">
        <f>IFERROR(VLOOKUP(A74,'[2]CÓDIGOS E PREÇOS'!$C$4:$D$303,2,0),"verificar item")</f>
        <v>22</v>
      </c>
      <c r="H74" s="203">
        <f t="shared" si="26"/>
        <v>1.1000000000000001</v>
      </c>
      <c r="I74" s="204"/>
      <c r="J74" s="205"/>
      <c r="L74" s="206" t="str">
        <f t="shared" si="27"/>
        <v>ALHO</v>
      </c>
      <c r="M74" s="207">
        <f t="shared" si="28"/>
        <v>0</v>
      </c>
      <c r="N74" s="208" t="str">
        <f t="shared" si="29"/>
        <v>KG</v>
      </c>
    </row>
    <row r="75" spans="1:14" x14ac:dyDescent="0.25">
      <c r="A75" s="197" t="s">
        <v>100</v>
      </c>
      <c r="B75" s="198">
        <v>5.0000000000000001E-3</v>
      </c>
      <c r="C75" s="199" t="s">
        <v>193</v>
      </c>
      <c r="D75" s="200">
        <v>1</v>
      </c>
      <c r="E75" s="198">
        <f t="shared" si="24"/>
        <v>5.0000000000000001E-3</v>
      </c>
      <c r="F75" s="201">
        <f t="shared" si="25"/>
        <v>0</v>
      </c>
      <c r="G75" s="202">
        <f>IFERROR(VLOOKUP(A75,'[2]CÓDIGOS E PREÇOS'!$C$4:$D$303,2,0),"verificar item")</f>
        <v>8</v>
      </c>
      <c r="H75" s="203">
        <f t="shared" si="26"/>
        <v>0.04</v>
      </c>
      <c r="I75" s="204"/>
      <c r="J75" s="205"/>
      <c r="L75" s="206" t="str">
        <f t="shared" si="27"/>
        <v>SALSA</v>
      </c>
      <c r="M75" s="207">
        <f t="shared" si="28"/>
        <v>0</v>
      </c>
      <c r="N75" s="208" t="str">
        <f t="shared" si="29"/>
        <v>KG</v>
      </c>
    </row>
    <row r="76" spans="1:14" x14ac:dyDescent="0.25">
      <c r="A76" s="197" t="s">
        <v>276</v>
      </c>
      <c r="B76" s="198">
        <v>1E-3</v>
      </c>
      <c r="C76" s="199" t="s">
        <v>193</v>
      </c>
      <c r="D76" s="200">
        <v>1</v>
      </c>
      <c r="E76" s="198">
        <f t="shared" si="24"/>
        <v>1E-3</v>
      </c>
      <c r="F76" s="201">
        <f t="shared" si="25"/>
        <v>0</v>
      </c>
      <c r="G76" s="202">
        <f>IFERROR(VLOOKUP(A76,'[2]CÓDIGOS E PREÇOS'!$C$4:$D$303,2,0),"verificar item")</f>
        <v>19.2</v>
      </c>
      <c r="H76" s="203">
        <f t="shared" si="26"/>
        <v>1.9199999999999998E-2</v>
      </c>
      <c r="I76" s="204"/>
      <c r="J76" s="205"/>
      <c r="L76" s="206" t="str">
        <f t="shared" si="27"/>
        <v>PIMENTA CALABRESA</v>
      </c>
      <c r="M76" s="207">
        <f t="shared" si="28"/>
        <v>0</v>
      </c>
      <c r="N76" s="208" t="str">
        <f t="shared" si="29"/>
        <v>KG</v>
      </c>
    </row>
    <row r="77" spans="1:14" ht="15.75" thickBot="1" x14ac:dyDescent="0.3">
      <c r="A77" s="197" t="s">
        <v>270</v>
      </c>
      <c r="B77" s="198">
        <v>0.01</v>
      </c>
      <c r="C77" s="199" t="s">
        <v>193</v>
      </c>
      <c r="D77" s="200">
        <v>1</v>
      </c>
      <c r="E77" s="198">
        <f t="shared" si="24"/>
        <v>0.01</v>
      </c>
      <c r="F77" s="201">
        <f t="shared" si="25"/>
        <v>0</v>
      </c>
      <c r="G77" s="202" t="str">
        <f>IFERROR(VLOOKUP(A77,'[2]CÓDIGOS E PREÇOS'!$C$4:$D$303,2,0),"verificar item")</f>
        <v>verificar item</v>
      </c>
      <c r="H77" s="203" t="e">
        <f t="shared" si="26"/>
        <v>#VALUE!</v>
      </c>
      <c r="I77" s="204"/>
      <c r="J77" s="205"/>
      <c r="L77" s="206" t="str">
        <f t="shared" si="27"/>
        <v>SAL TEMPERADO 2</v>
      </c>
      <c r="M77" s="207">
        <f t="shared" si="28"/>
        <v>0</v>
      </c>
      <c r="N77" s="208" t="str">
        <f t="shared" si="29"/>
        <v>KG</v>
      </c>
    </row>
    <row r="78" spans="1:14" ht="15.75" thickBot="1" x14ac:dyDescent="0.3">
      <c r="A78" s="209" t="s">
        <v>265</v>
      </c>
      <c r="B78" s="210">
        <f>SUM(B72:B77)</f>
        <v>0.436</v>
      </c>
      <c r="C78" s="211"/>
      <c r="D78" s="211"/>
      <c r="E78" s="211"/>
      <c r="F78" s="211"/>
      <c r="G78" s="212"/>
      <c r="H78" s="224" t="e">
        <f>SUM(H72:H77)</f>
        <v>#VALUE!</v>
      </c>
      <c r="I78" s="214"/>
      <c r="J78" s="215"/>
      <c r="L78" s="216" t="s">
        <v>266</v>
      </c>
      <c r="M78" s="217">
        <f>SUM(M72:M77)</f>
        <v>0</v>
      </c>
      <c r="N78" s="216" t="s">
        <v>193</v>
      </c>
    </row>
    <row r="79" spans="1:14" ht="15.75" thickBot="1" x14ac:dyDescent="0.3"/>
    <row r="80" spans="1:14" ht="16.5" thickBot="1" x14ac:dyDescent="0.3">
      <c r="A80" s="163" t="s">
        <v>243</v>
      </c>
      <c r="B80" s="164"/>
      <c r="C80" s="164"/>
      <c r="D80" s="164"/>
      <c r="E80" s="164"/>
      <c r="F80" s="164"/>
      <c r="G80" s="165"/>
      <c r="H80" s="166"/>
      <c r="I80" s="164"/>
      <c r="J80" s="167"/>
    </row>
    <row r="81" spans="1:14" ht="15.75" thickBot="1" x14ac:dyDescent="0.3">
      <c r="A81" s="168" t="s">
        <v>244</v>
      </c>
      <c r="B81" s="169" t="s">
        <v>17</v>
      </c>
      <c r="C81" s="170"/>
      <c r="D81" s="170"/>
      <c r="E81" s="171"/>
      <c r="F81" s="171"/>
      <c r="G81" s="172"/>
      <c r="H81" s="173" t="s">
        <v>245</v>
      </c>
      <c r="I81" s="174"/>
      <c r="J81" s="175"/>
      <c r="L81" t="str">
        <f>B81</f>
        <v>BOLINHO DE BACALHAU</v>
      </c>
    </row>
    <row r="82" spans="1:14" ht="15.75" thickBot="1" x14ac:dyDescent="0.3">
      <c r="A82" s="168" t="s">
        <v>246</v>
      </c>
      <c r="B82" s="169"/>
      <c r="C82" s="170"/>
      <c r="D82" s="176"/>
      <c r="E82" s="177"/>
      <c r="F82" s="177"/>
      <c r="G82" s="178"/>
      <c r="H82" s="255" t="s">
        <v>247</v>
      </c>
      <c r="I82" s="256"/>
      <c r="J82" s="175">
        <f>[1]MENU!H43</f>
        <v>23</v>
      </c>
    </row>
    <row r="83" spans="1:14" ht="15.75" thickBot="1" x14ac:dyDescent="0.3">
      <c r="A83" s="180" t="s">
        <v>248</v>
      </c>
      <c r="B83" s="174"/>
      <c r="C83" s="181">
        <v>1</v>
      </c>
      <c r="D83" s="182" t="s">
        <v>249</v>
      </c>
      <c r="E83" s="183"/>
      <c r="F83" s="183"/>
      <c r="G83" s="184"/>
      <c r="H83" s="253" t="s">
        <v>250</v>
      </c>
      <c r="I83" s="254"/>
      <c r="J83" s="175" t="e">
        <f>J84/C83</f>
        <v>#VALUE!</v>
      </c>
      <c r="L83" t="s">
        <v>251</v>
      </c>
    </row>
    <row r="84" spans="1:14" ht="15.75" thickBot="1" x14ac:dyDescent="0.3">
      <c r="A84" s="180" t="s">
        <v>252</v>
      </c>
      <c r="B84" s="185"/>
      <c r="C84" s="186">
        <f>B91</f>
        <v>2.2800000000000002</v>
      </c>
      <c r="D84" s="187" t="s">
        <v>253</v>
      </c>
      <c r="E84" s="183"/>
      <c r="F84" s="183"/>
      <c r="G84" s="184"/>
      <c r="H84" s="173" t="s">
        <v>254</v>
      </c>
      <c r="I84" s="174"/>
      <c r="J84" s="175" t="e">
        <f>H91</f>
        <v>#VALUE!</v>
      </c>
    </row>
    <row r="85" spans="1:14" ht="15.75" thickBot="1" x14ac:dyDescent="0.3">
      <c r="A85" s="180" t="s">
        <v>201</v>
      </c>
      <c r="B85" s="185"/>
      <c r="C85" s="188">
        <f>[1]MENU!F43</f>
        <v>0</v>
      </c>
      <c r="D85" s="187" t="s">
        <v>255</v>
      </c>
      <c r="E85" s="183"/>
      <c r="F85" s="183"/>
      <c r="G85" s="184"/>
      <c r="H85" s="173" t="s">
        <v>256</v>
      </c>
      <c r="I85" s="185"/>
      <c r="J85" s="190" t="e">
        <f>(J82-J83)/J82</f>
        <v>#VALUE!</v>
      </c>
    </row>
    <row r="86" spans="1:14" ht="15.75" thickBot="1" x14ac:dyDescent="0.3">
      <c r="A86" s="182" t="s">
        <v>257</v>
      </c>
      <c r="B86" s="181" t="s">
        <v>258</v>
      </c>
      <c r="C86" s="181" t="s">
        <v>259</v>
      </c>
      <c r="D86" s="181" t="s">
        <v>260</v>
      </c>
      <c r="E86" s="181" t="s">
        <v>261</v>
      </c>
      <c r="F86" s="191" t="s">
        <v>201</v>
      </c>
      <c r="G86" s="192" t="s">
        <v>262</v>
      </c>
      <c r="H86" s="223" t="s">
        <v>263</v>
      </c>
      <c r="I86" s="194"/>
      <c r="J86" s="195"/>
      <c r="L86" s="196" t="s">
        <v>257</v>
      </c>
      <c r="M86" s="196" t="s">
        <v>264</v>
      </c>
      <c r="N86" s="196" t="s">
        <v>259</v>
      </c>
    </row>
    <row r="87" spans="1:14" x14ac:dyDescent="0.25">
      <c r="A87" s="197" t="s">
        <v>17</v>
      </c>
      <c r="B87" s="198">
        <v>0.24</v>
      </c>
      <c r="C87" s="199" t="s">
        <v>193</v>
      </c>
      <c r="D87" s="200">
        <v>1</v>
      </c>
      <c r="E87" s="198">
        <f>B87/D87</f>
        <v>0.24</v>
      </c>
      <c r="F87" s="201">
        <f>B87*$C$52</f>
        <v>0</v>
      </c>
      <c r="G87" s="202">
        <f>IFERROR(VLOOKUP(A87,'[2]CÓDIGOS E PREÇOS'!$C$4:$D$303,2,0),"verificar item")</f>
        <v>38</v>
      </c>
      <c r="H87" s="203">
        <f>G87*E87</f>
        <v>9.1199999999999992</v>
      </c>
      <c r="I87" s="204"/>
      <c r="J87" s="205"/>
      <c r="L87" s="206" t="str">
        <f>A87</f>
        <v>BOLINHO DE BACALHAU</v>
      </c>
      <c r="M87" s="207">
        <f>F87</f>
        <v>0</v>
      </c>
      <c r="N87" s="208" t="str">
        <f>C87</f>
        <v>KG</v>
      </c>
    </row>
    <row r="88" spans="1:14" x14ac:dyDescent="0.25">
      <c r="A88" s="197" t="s">
        <v>277</v>
      </c>
      <c r="B88" s="198">
        <v>0.04</v>
      </c>
      <c r="C88" s="199" t="s">
        <v>193</v>
      </c>
      <c r="D88" s="200">
        <v>1</v>
      </c>
      <c r="E88" s="198">
        <f t="shared" ref="E88:E90" si="30">B88/D88</f>
        <v>0.04</v>
      </c>
      <c r="F88" s="201">
        <f t="shared" ref="F88:F90" si="31">B88*$C$52</f>
        <v>0</v>
      </c>
      <c r="G88" s="202" t="str">
        <f>IFERROR(VLOOKUP(A88,'[2]CÓDIGOS E PREÇOS'!$C$4:$D$303,2,0),"verificar item")</f>
        <v>verificar item</v>
      </c>
      <c r="H88" s="203" t="e">
        <f t="shared" ref="H88:H90" si="32">G88*E88</f>
        <v>#VALUE!</v>
      </c>
      <c r="I88" s="204"/>
      <c r="J88" s="205"/>
      <c r="L88" s="206" t="str">
        <f t="shared" ref="L88:L90" si="33">A88</f>
        <v>AIOLI DE LIMÃO</v>
      </c>
      <c r="M88" s="207">
        <f t="shared" ref="M88:M90" si="34">F88</f>
        <v>0</v>
      </c>
      <c r="N88" s="208" t="str">
        <f t="shared" ref="N88:N90" si="35">C88</f>
        <v>KG</v>
      </c>
    </row>
    <row r="89" spans="1:14" x14ac:dyDescent="0.25">
      <c r="A89" s="197" t="s">
        <v>271</v>
      </c>
      <c r="B89" s="198">
        <v>1</v>
      </c>
      <c r="C89" s="199" t="s">
        <v>193</v>
      </c>
      <c r="D89" s="200">
        <v>1</v>
      </c>
      <c r="E89" s="198">
        <f t="shared" si="30"/>
        <v>1</v>
      </c>
      <c r="F89" s="201">
        <f t="shared" si="31"/>
        <v>0</v>
      </c>
      <c r="G89" s="202" t="str">
        <f>IFERROR(VLOOKUP(A89,'[2]CÓDIGOS E PREÇOS'!$C$4:$D$303,2,0),"verificar item")</f>
        <v>verificar item</v>
      </c>
      <c r="H89" s="203" t="e">
        <f t="shared" si="32"/>
        <v>#VALUE!</v>
      </c>
      <c r="I89" s="204"/>
      <c r="J89" s="205"/>
      <c r="L89" s="206" t="str">
        <f t="shared" si="33"/>
        <v>PAPEL BARREIRA</v>
      </c>
      <c r="M89" s="207">
        <f t="shared" si="34"/>
        <v>0</v>
      </c>
      <c r="N89" s="208" t="str">
        <f t="shared" si="35"/>
        <v>KG</v>
      </c>
    </row>
    <row r="90" spans="1:14" ht="15.75" thickBot="1" x14ac:dyDescent="0.3">
      <c r="A90" s="197" t="s">
        <v>272</v>
      </c>
      <c r="B90" s="198">
        <v>1</v>
      </c>
      <c r="C90" s="199" t="s">
        <v>193</v>
      </c>
      <c r="D90" s="200">
        <v>1</v>
      </c>
      <c r="E90" s="198">
        <f t="shared" si="30"/>
        <v>1</v>
      </c>
      <c r="F90" s="201">
        <f t="shared" si="31"/>
        <v>0</v>
      </c>
      <c r="G90" s="202">
        <f>IFERROR(VLOOKUP(A90,'[2]CÓDIGOS E PREÇOS'!$C$4:$D$303,2,0),"verificar item")</f>
        <v>0.11</v>
      </c>
      <c r="H90" s="203">
        <f t="shared" si="32"/>
        <v>0.11</v>
      </c>
      <c r="I90" s="204"/>
      <c r="J90" s="205"/>
      <c r="L90" s="206" t="str">
        <f t="shared" si="33"/>
        <v>MOLHEIRA</v>
      </c>
      <c r="M90" s="207">
        <f t="shared" si="34"/>
        <v>0</v>
      </c>
      <c r="N90" s="208" t="str">
        <f t="shared" si="35"/>
        <v>KG</v>
      </c>
    </row>
    <row r="91" spans="1:14" ht="15.75" thickBot="1" x14ac:dyDescent="0.3">
      <c r="A91" s="209" t="s">
        <v>265</v>
      </c>
      <c r="B91" s="210">
        <f>SUM(B87:B90)</f>
        <v>2.2800000000000002</v>
      </c>
      <c r="C91" s="211"/>
      <c r="D91" s="211"/>
      <c r="E91" s="211"/>
      <c r="F91" s="211"/>
      <c r="G91" s="212"/>
      <c r="H91" s="224" t="e">
        <f>SUM(H87:H90)</f>
        <v>#VALUE!</v>
      </c>
      <c r="I91" s="214"/>
      <c r="J91" s="215"/>
      <c r="L91" s="216" t="s">
        <v>266</v>
      </c>
      <c r="M91" s="217">
        <f>SUM(M87:M90)</f>
        <v>0</v>
      </c>
      <c r="N91" s="216" t="s">
        <v>193</v>
      </c>
    </row>
    <row r="92" spans="1:14" ht="15.75" thickBot="1" x14ac:dyDescent="0.3"/>
    <row r="93" spans="1:14" ht="16.5" thickBot="1" x14ac:dyDescent="0.3">
      <c r="A93" s="163" t="s">
        <v>243</v>
      </c>
      <c r="B93" s="164"/>
      <c r="C93" s="164"/>
      <c r="D93" s="164"/>
      <c r="E93" s="164"/>
      <c r="F93" s="164"/>
      <c r="G93" s="165"/>
      <c r="H93" s="166"/>
      <c r="I93" s="164"/>
      <c r="J93" s="167"/>
    </row>
    <row r="94" spans="1:14" ht="15.75" thickBot="1" x14ac:dyDescent="0.3">
      <c r="A94" s="168" t="s">
        <v>244</v>
      </c>
      <c r="B94" s="169" t="s">
        <v>282</v>
      </c>
      <c r="C94" s="170"/>
      <c r="D94" s="170"/>
      <c r="E94" s="171"/>
      <c r="F94" s="171"/>
      <c r="G94" s="172"/>
      <c r="H94" s="173" t="s">
        <v>245</v>
      </c>
      <c r="I94" s="174"/>
      <c r="J94" s="175"/>
      <c r="L94" t="str">
        <f>B94</f>
        <v>CLASSIC BURGER</v>
      </c>
    </row>
    <row r="95" spans="1:14" ht="15.75" thickBot="1" x14ac:dyDescent="0.3">
      <c r="A95" s="168" t="s">
        <v>246</v>
      </c>
      <c r="B95" s="169"/>
      <c r="C95" s="170"/>
      <c r="D95" s="176"/>
      <c r="E95" s="177"/>
      <c r="F95" s="177"/>
      <c r="G95" s="178"/>
      <c r="H95" s="255" t="s">
        <v>247</v>
      </c>
      <c r="I95" s="256"/>
      <c r="J95" s="175">
        <f>[1]MENU!H61</f>
        <v>0</v>
      </c>
    </row>
    <row r="96" spans="1:14" ht="15.75" thickBot="1" x14ac:dyDescent="0.3">
      <c r="A96" s="180" t="s">
        <v>248</v>
      </c>
      <c r="B96" s="174"/>
      <c r="C96" s="181">
        <v>1</v>
      </c>
      <c r="D96" s="182" t="s">
        <v>249</v>
      </c>
      <c r="E96" s="183"/>
      <c r="F96" s="183"/>
      <c r="G96" s="184"/>
      <c r="H96" s="253" t="s">
        <v>250</v>
      </c>
      <c r="I96" s="254"/>
      <c r="J96" s="175" t="e">
        <f>J97/C96</f>
        <v>#VALUE!</v>
      </c>
      <c r="L96" t="s">
        <v>251</v>
      </c>
    </row>
    <row r="97" spans="1:14" ht="15.75" thickBot="1" x14ac:dyDescent="0.3">
      <c r="A97" s="180" t="s">
        <v>252</v>
      </c>
      <c r="B97" s="185"/>
      <c r="C97" s="186">
        <f>B108</f>
        <v>2.29</v>
      </c>
      <c r="D97" s="187" t="s">
        <v>253</v>
      </c>
      <c r="E97" s="183"/>
      <c r="F97" s="183"/>
      <c r="G97" s="184"/>
      <c r="H97" s="173" t="s">
        <v>254</v>
      </c>
      <c r="I97" s="174"/>
      <c r="J97" s="175" t="e">
        <f>H108</f>
        <v>#VALUE!</v>
      </c>
    </row>
    <row r="98" spans="1:14" ht="15.75" thickBot="1" x14ac:dyDescent="0.3">
      <c r="A98" s="180" t="s">
        <v>201</v>
      </c>
      <c r="B98" s="185"/>
      <c r="C98" s="188">
        <f>[1]MENU!F61</f>
        <v>0</v>
      </c>
      <c r="D98" s="187" t="s">
        <v>255</v>
      </c>
      <c r="E98" s="183"/>
      <c r="F98" s="183"/>
      <c r="G98" s="184"/>
      <c r="H98" s="173" t="s">
        <v>256</v>
      </c>
      <c r="I98" s="185"/>
      <c r="J98" s="190" t="e">
        <f>(J95-J96)/J95</f>
        <v>#VALUE!</v>
      </c>
    </row>
    <row r="99" spans="1:14" ht="15.75" thickBot="1" x14ac:dyDescent="0.3">
      <c r="A99" s="182" t="s">
        <v>257</v>
      </c>
      <c r="B99" s="181" t="s">
        <v>258</v>
      </c>
      <c r="C99" s="181" t="s">
        <v>259</v>
      </c>
      <c r="D99" s="181" t="s">
        <v>260</v>
      </c>
      <c r="E99" s="181" t="s">
        <v>261</v>
      </c>
      <c r="F99" s="191" t="s">
        <v>201</v>
      </c>
      <c r="G99" s="192" t="s">
        <v>262</v>
      </c>
      <c r="H99" s="223" t="s">
        <v>263</v>
      </c>
      <c r="I99" s="194"/>
      <c r="J99" s="195"/>
      <c r="L99" s="196" t="s">
        <v>257</v>
      </c>
      <c r="M99" s="196" t="s">
        <v>264</v>
      </c>
      <c r="N99" s="196" t="s">
        <v>259</v>
      </c>
    </row>
    <row r="100" spans="1:14" x14ac:dyDescent="0.25">
      <c r="A100" s="197" t="s">
        <v>283</v>
      </c>
      <c r="B100" s="198">
        <v>1</v>
      </c>
      <c r="C100" s="199" t="s">
        <v>193</v>
      </c>
      <c r="D100" s="200">
        <v>1</v>
      </c>
      <c r="E100" s="198">
        <f>B100/D100</f>
        <v>1</v>
      </c>
      <c r="F100" s="201">
        <f>B100*$C$52</f>
        <v>0</v>
      </c>
      <c r="G100" s="202" t="str">
        <f>IFERROR(VLOOKUP(A100,'[2]CÓDIGOS E PREÇOS'!$C$4:$D$303,2,0),"verificar item")</f>
        <v>verificar item</v>
      </c>
      <c r="H100" s="203" t="e">
        <f>G100*E100</f>
        <v>#VALUE!</v>
      </c>
      <c r="I100" s="204"/>
      <c r="J100" s="205"/>
      <c r="L100" s="206" t="str">
        <f>A100</f>
        <v>PÃO HB RIVIERA G CT</v>
      </c>
      <c r="M100" s="207">
        <f>F100</f>
        <v>0</v>
      </c>
      <c r="N100" s="208" t="str">
        <f>C100</f>
        <v>KG</v>
      </c>
    </row>
    <row r="101" spans="1:14" x14ac:dyDescent="0.25">
      <c r="A101" s="197" t="s">
        <v>284</v>
      </c>
      <c r="B101" s="198">
        <v>0.18</v>
      </c>
      <c r="C101" s="199" t="s">
        <v>193</v>
      </c>
      <c r="D101" s="200">
        <v>1</v>
      </c>
      <c r="E101" s="198">
        <f t="shared" ref="E101:E107" si="36">B101/D101</f>
        <v>0.18</v>
      </c>
      <c r="F101" s="201">
        <f t="shared" ref="F101:F107" si="37">B101*$C$52</f>
        <v>0</v>
      </c>
      <c r="G101" s="202" t="str">
        <f>IFERROR(VLOOKUP(A101,'[2]CÓDIGOS E PREÇOS'!$C$4:$D$303,2,0),"verificar item")</f>
        <v>verificar item</v>
      </c>
      <c r="H101" s="203" t="e">
        <f t="shared" ref="H101:H107" si="38">G101*E101</f>
        <v>#VALUE!</v>
      </c>
      <c r="I101" s="204"/>
      <c r="J101" s="205"/>
      <c r="L101" s="206" t="str">
        <f t="shared" ref="L101:L107" si="39">A101</f>
        <v>BLEND BURGER</v>
      </c>
      <c r="M101" s="207">
        <f t="shared" ref="M101:M107" si="40">F101</f>
        <v>0</v>
      </c>
      <c r="N101" s="208" t="str">
        <f t="shared" ref="N101:N107" si="41">C101</f>
        <v>KG</v>
      </c>
    </row>
    <row r="102" spans="1:14" x14ac:dyDescent="0.25">
      <c r="A102" s="197" t="s">
        <v>285</v>
      </c>
      <c r="B102" s="198">
        <v>0.04</v>
      </c>
      <c r="C102" s="199" t="s">
        <v>193</v>
      </c>
      <c r="D102" s="200">
        <v>1</v>
      </c>
      <c r="E102" s="198">
        <f t="shared" si="36"/>
        <v>0.04</v>
      </c>
      <c r="F102" s="201">
        <f t="shared" si="37"/>
        <v>0</v>
      </c>
      <c r="G102" s="202" t="str">
        <f>IFERROR(VLOOKUP(A102,'[2]CÓDIGOS E PREÇOS'!$C$4:$D$303,2,0),"verificar item")</f>
        <v>verificar item</v>
      </c>
      <c r="H102" s="203" t="e">
        <f t="shared" si="38"/>
        <v>#VALUE!</v>
      </c>
      <c r="I102" s="204"/>
      <c r="J102" s="205"/>
      <c r="L102" s="206" t="str">
        <f t="shared" si="39"/>
        <v>MOLHO THOUSAND ISLANDS</v>
      </c>
      <c r="M102" s="207">
        <f t="shared" si="40"/>
        <v>0</v>
      </c>
      <c r="N102" s="208" t="str">
        <f t="shared" si="41"/>
        <v>KG</v>
      </c>
    </row>
    <row r="103" spans="1:14" x14ac:dyDescent="0.25">
      <c r="A103" s="197" t="s">
        <v>286</v>
      </c>
      <c r="B103" s="198">
        <v>0.04</v>
      </c>
      <c r="C103" s="199" t="s">
        <v>193</v>
      </c>
      <c r="D103" s="200">
        <v>1</v>
      </c>
      <c r="E103" s="198">
        <f t="shared" si="36"/>
        <v>0.04</v>
      </c>
      <c r="F103" s="201">
        <f t="shared" si="37"/>
        <v>0</v>
      </c>
      <c r="G103" s="202" t="str">
        <f>IFERROR(VLOOKUP(A103,'[2]CÓDIGOS E PREÇOS'!$C$4:$D$303,2,0),"verificar item")</f>
        <v>verificar item</v>
      </c>
      <c r="H103" s="203" t="e">
        <f t="shared" si="38"/>
        <v>#VALUE!</v>
      </c>
      <c r="I103" s="204"/>
      <c r="J103" s="205"/>
      <c r="L103" s="206" t="str">
        <f t="shared" si="39"/>
        <v>QUEIJO CHEDDAR</v>
      </c>
      <c r="M103" s="207">
        <f t="shared" si="40"/>
        <v>0</v>
      </c>
      <c r="N103" s="208" t="str">
        <f t="shared" si="41"/>
        <v>KG</v>
      </c>
    </row>
    <row r="104" spans="1:14" x14ac:dyDescent="0.25">
      <c r="A104" s="197" t="s">
        <v>109</v>
      </c>
      <c r="B104" s="198">
        <v>5.0000000000000001E-3</v>
      </c>
      <c r="C104" s="199" t="s">
        <v>193</v>
      </c>
      <c r="D104" s="200">
        <v>1</v>
      </c>
      <c r="E104" s="198">
        <f t="shared" si="36"/>
        <v>5.0000000000000001E-3</v>
      </c>
      <c r="F104" s="201">
        <f t="shared" si="37"/>
        <v>0</v>
      </c>
      <c r="G104" s="202">
        <f>IFERROR(VLOOKUP(A104,'[2]CÓDIGOS E PREÇOS'!$C$4:$D$303,2,0),"verificar item")</f>
        <v>4.2</v>
      </c>
      <c r="H104" s="203">
        <f t="shared" si="38"/>
        <v>2.1000000000000001E-2</v>
      </c>
      <c r="I104" s="204"/>
      <c r="J104" s="205"/>
      <c r="L104" s="206" t="str">
        <f t="shared" si="39"/>
        <v>CEBOLA</v>
      </c>
      <c r="M104" s="207">
        <f t="shared" si="40"/>
        <v>0</v>
      </c>
      <c r="N104" s="208" t="str">
        <f t="shared" si="41"/>
        <v>KG</v>
      </c>
    </row>
    <row r="105" spans="1:14" x14ac:dyDescent="0.25">
      <c r="A105" s="197" t="s">
        <v>351</v>
      </c>
      <c r="B105" s="198">
        <v>5.0000000000000001E-3</v>
      </c>
      <c r="C105" s="199" t="s">
        <v>193</v>
      </c>
      <c r="D105" s="200">
        <v>1</v>
      </c>
      <c r="E105" s="198">
        <f t="shared" si="36"/>
        <v>5.0000000000000001E-3</v>
      </c>
      <c r="F105" s="201">
        <f t="shared" si="37"/>
        <v>0</v>
      </c>
      <c r="G105" s="202">
        <f>IFERROR(VLOOKUP(A105,'[2]CÓDIGOS E PREÇOS'!$C$4:$D$303,2,0),"verificar item")</f>
        <v>40.090000000000003</v>
      </c>
      <c r="H105" s="203">
        <f t="shared" si="38"/>
        <v>0.20045000000000002</v>
      </c>
      <c r="I105" s="204"/>
      <c r="J105" s="205"/>
      <c r="L105" s="206" t="str">
        <f t="shared" si="39"/>
        <v>PICKLES HEMMER</v>
      </c>
      <c r="M105" s="207">
        <f t="shared" si="40"/>
        <v>0</v>
      </c>
      <c r="N105" s="208" t="str">
        <f t="shared" si="41"/>
        <v>KG</v>
      </c>
    </row>
    <row r="106" spans="1:14" x14ac:dyDescent="0.25">
      <c r="A106" s="197" t="s">
        <v>110</v>
      </c>
      <c r="B106" s="198">
        <v>0.02</v>
      </c>
      <c r="C106" s="199" t="s">
        <v>193</v>
      </c>
      <c r="D106" s="200">
        <v>1</v>
      </c>
      <c r="E106" s="198">
        <f t="shared" si="36"/>
        <v>0.02</v>
      </c>
      <c r="F106" s="201">
        <f t="shared" si="37"/>
        <v>0</v>
      </c>
      <c r="G106" s="202" t="str">
        <f>IFERROR(VLOOKUP(A106,'[2]CÓDIGOS E PREÇOS'!$C$4:$D$303,2,0),"verificar item")</f>
        <v>verificar item</v>
      </c>
      <c r="H106" s="203" t="e">
        <f t="shared" si="38"/>
        <v>#VALUE!</v>
      </c>
      <c r="I106" s="204"/>
      <c r="J106" s="205"/>
      <c r="L106" s="206" t="str">
        <f t="shared" si="39"/>
        <v>ALFACE AMERICANA</v>
      </c>
      <c r="M106" s="207">
        <f t="shared" si="40"/>
        <v>0</v>
      </c>
      <c r="N106" s="208" t="str">
        <f t="shared" si="41"/>
        <v>KG</v>
      </c>
    </row>
    <row r="107" spans="1:14" ht="15.75" thickBot="1" x14ac:dyDescent="0.3">
      <c r="A107" s="197" t="s">
        <v>287</v>
      </c>
      <c r="B107" s="198">
        <v>1</v>
      </c>
      <c r="C107" s="199" t="s">
        <v>193</v>
      </c>
      <c r="D107" s="200">
        <v>1</v>
      </c>
      <c r="E107" s="198">
        <f t="shared" si="36"/>
        <v>1</v>
      </c>
      <c r="F107" s="201">
        <f t="shared" si="37"/>
        <v>0</v>
      </c>
      <c r="G107" s="202" t="str">
        <f>IFERROR(VLOOKUP(A107,'[2]CÓDIGOS E PREÇOS'!$C$4:$D$303,2,0),"verificar item")</f>
        <v>verificar item</v>
      </c>
      <c r="H107" s="203" t="e">
        <f t="shared" si="38"/>
        <v>#VALUE!</v>
      </c>
      <c r="I107" s="204"/>
      <c r="J107" s="205"/>
      <c r="L107" s="206" t="str">
        <f t="shared" si="39"/>
        <v>PAPEL PARREIRA</v>
      </c>
      <c r="M107" s="207">
        <f t="shared" si="40"/>
        <v>0</v>
      </c>
      <c r="N107" s="208" t="str">
        <f t="shared" si="41"/>
        <v>KG</v>
      </c>
    </row>
    <row r="108" spans="1:14" ht="15.75" thickBot="1" x14ac:dyDescent="0.3">
      <c r="A108" s="209" t="s">
        <v>265</v>
      </c>
      <c r="B108" s="210">
        <f>SUM(B100:B107)</f>
        <v>2.29</v>
      </c>
      <c r="C108" s="211"/>
      <c r="D108" s="211"/>
      <c r="E108" s="211"/>
      <c r="F108" s="211"/>
      <c r="G108" s="212"/>
      <c r="H108" s="224" t="e">
        <f>SUM(H100:H107)</f>
        <v>#VALUE!</v>
      </c>
      <c r="I108" s="214"/>
      <c r="J108" s="215"/>
      <c r="L108" s="216" t="s">
        <v>266</v>
      </c>
      <c r="M108" s="217">
        <f>SUM(M100:M107)</f>
        <v>0</v>
      </c>
      <c r="N108" s="216" t="s">
        <v>193</v>
      </c>
    </row>
    <row r="109" spans="1:14" ht="15.75" thickBot="1" x14ac:dyDescent="0.3"/>
    <row r="110" spans="1:14" ht="16.5" thickBot="1" x14ac:dyDescent="0.3">
      <c r="A110" s="163" t="s">
        <v>243</v>
      </c>
      <c r="B110" s="164"/>
      <c r="C110" s="164"/>
      <c r="D110" s="164"/>
      <c r="E110" s="164"/>
      <c r="F110" s="164"/>
      <c r="G110" s="165"/>
      <c r="H110" s="166"/>
      <c r="I110" s="164"/>
      <c r="J110" s="167"/>
    </row>
    <row r="111" spans="1:14" ht="15.75" thickBot="1" x14ac:dyDescent="0.3">
      <c r="A111" s="168" t="s">
        <v>244</v>
      </c>
      <c r="B111" s="169" t="s">
        <v>288</v>
      </c>
      <c r="C111" s="170"/>
      <c r="D111" s="170"/>
      <c r="E111" s="171"/>
      <c r="F111" s="171"/>
      <c r="G111" s="172"/>
      <c r="H111" s="173" t="s">
        <v>245</v>
      </c>
      <c r="I111" s="174"/>
      <c r="J111" s="175"/>
      <c r="L111" t="str">
        <f>B111</f>
        <v>BLT BURGER</v>
      </c>
    </row>
    <row r="112" spans="1:14" ht="15.75" thickBot="1" x14ac:dyDescent="0.3">
      <c r="A112" s="168" t="s">
        <v>246</v>
      </c>
      <c r="B112" s="169"/>
      <c r="C112" s="170"/>
      <c r="D112" s="176"/>
      <c r="E112" s="177"/>
      <c r="F112" s="177"/>
      <c r="G112" s="178"/>
      <c r="H112" s="255" t="s">
        <v>247</v>
      </c>
      <c r="I112" s="256"/>
      <c r="J112" s="175">
        <f>[1]MENU!H79</f>
        <v>0</v>
      </c>
    </row>
    <row r="113" spans="1:14" ht="15.75" thickBot="1" x14ac:dyDescent="0.3">
      <c r="A113" s="180" t="s">
        <v>248</v>
      </c>
      <c r="B113" s="174"/>
      <c r="C113" s="181">
        <v>1</v>
      </c>
      <c r="D113" s="182" t="s">
        <v>249</v>
      </c>
      <c r="E113" s="183"/>
      <c r="F113" s="183"/>
      <c r="G113" s="184"/>
      <c r="H113" s="253" t="s">
        <v>250</v>
      </c>
      <c r="I113" s="254"/>
      <c r="J113" s="175" t="e">
        <f>J114/C113</f>
        <v>#VALUE!</v>
      </c>
      <c r="L113" t="s">
        <v>251</v>
      </c>
    </row>
    <row r="114" spans="1:14" ht="15.75" thickBot="1" x14ac:dyDescent="0.3">
      <c r="A114" s="180" t="s">
        <v>252</v>
      </c>
      <c r="B114" s="185"/>
      <c r="C114" s="186">
        <f>B127</f>
        <v>2.37</v>
      </c>
      <c r="D114" s="187" t="s">
        <v>253</v>
      </c>
      <c r="E114" s="183"/>
      <c r="F114" s="183"/>
      <c r="G114" s="184"/>
      <c r="H114" s="173" t="s">
        <v>254</v>
      </c>
      <c r="I114" s="174"/>
      <c r="J114" s="175" t="e">
        <f>H127</f>
        <v>#VALUE!</v>
      </c>
    </row>
    <row r="115" spans="1:14" ht="15.75" thickBot="1" x14ac:dyDescent="0.3">
      <c r="A115" s="180" t="s">
        <v>201</v>
      </c>
      <c r="B115" s="185"/>
      <c r="C115" s="188">
        <f>[1]MENU!F79</f>
        <v>0</v>
      </c>
      <c r="D115" s="187" t="s">
        <v>255</v>
      </c>
      <c r="E115" s="183"/>
      <c r="F115" s="183"/>
      <c r="G115" s="184"/>
      <c r="H115" s="173" t="s">
        <v>256</v>
      </c>
      <c r="I115" s="185"/>
      <c r="J115" s="190" t="e">
        <f>(J112-J113)/J112</f>
        <v>#VALUE!</v>
      </c>
    </row>
    <row r="116" spans="1:14" ht="15.75" thickBot="1" x14ac:dyDescent="0.3">
      <c r="A116" s="182" t="s">
        <v>257</v>
      </c>
      <c r="B116" s="181" t="s">
        <v>258</v>
      </c>
      <c r="C116" s="181" t="s">
        <v>259</v>
      </c>
      <c r="D116" s="181" t="s">
        <v>260</v>
      </c>
      <c r="E116" s="181" t="s">
        <v>261</v>
      </c>
      <c r="F116" s="191" t="s">
        <v>201</v>
      </c>
      <c r="G116" s="192" t="s">
        <v>262</v>
      </c>
      <c r="H116" s="223" t="s">
        <v>263</v>
      </c>
      <c r="I116" s="194"/>
      <c r="J116" s="195"/>
      <c r="L116" s="196" t="s">
        <v>257</v>
      </c>
      <c r="M116" s="196" t="s">
        <v>264</v>
      </c>
      <c r="N116" s="196" t="s">
        <v>259</v>
      </c>
    </row>
    <row r="117" spans="1:14" x14ac:dyDescent="0.25">
      <c r="A117" s="197" t="s">
        <v>283</v>
      </c>
      <c r="B117" s="198">
        <v>1</v>
      </c>
      <c r="C117" s="199" t="s">
        <v>193</v>
      </c>
      <c r="D117" s="200">
        <v>1</v>
      </c>
      <c r="E117" s="198">
        <f>B117/D117</f>
        <v>1</v>
      </c>
      <c r="F117" s="201">
        <f>B117*$C$52</f>
        <v>0</v>
      </c>
      <c r="G117" s="202" t="str">
        <f>IFERROR(VLOOKUP(A117,'[2]CÓDIGOS E PREÇOS'!$C$4:$D$303,2,0),"verificar item")</f>
        <v>verificar item</v>
      </c>
      <c r="H117" s="203" t="e">
        <f>G117*E117</f>
        <v>#VALUE!</v>
      </c>
      <c r="I117" s="204"/>
      <c r="J117" s="205"/>
      <c r="L117" s="206" t="str">
        <f>A117</f>
        <v>PÃO HB RIVIERA G CT</v>
      </c>
      <c r="M117" s="207">
        <f>F117</f>
        <v>0</v>
      </c>
      <c r="N117" s="208" t="str">
        <f>C117</f>
        <v>KG</v>
      </c>
    </row>
    <row r="118" spans="1:14" x14ac:dyDescent="0.25">
      <c r="A118" s="197" t="s">
        <v>284</v>
      </c>
      <c r="B118" s="198">
        <v>0.18</v>
      </c>
      <c r="C118" s="199" t="s">
        <v>193</v>
      </c>
      <c r="D118" s="200">
        <v>1</v>
      </c>
      <c r="E118" s="198">
        <f t="shared" ref="E118:E124" si="42">B118/D118</f>
        <v>0.18</v>
      </c>
      <c r="F118" s="201">
        <f t="shared" ref="F118:F124" si="43">B118*$C$52</f>
        <v>0</v>
      </c>
      <c r="G118" s="202" t="str">
        <f>IFERROR(VLOOKUP(A118,'[2]CÓDIGOS E PREÇOS'!$C$4:$D$303,2,0),"verificar item")</f>
        <v>verificar item</v>
      </c>
      <c r="H118" s="203" t="e">
        <f t="shared" ref="H118:H124" si="44">G118*E118</f>
        <v>#VALUE!</v>
      </c>
      <c r="I118" s="204"/>
      <c r="J118" s="205"/>
      <c r="L118" s="206" t="str">
        <f t="shared" ref="L118:L126" si="45">A118</f>
        <v>BLEND BURGER</v>
      </c>
      <c r="M118" s="207">
        <f t="shared" ref="M118:M126" si="46">F118</f>
        <v>0</v>
      </c>
      <c r="N118" s="208" t="str">
        <f t="shared" ref="N118:N126" si="47">C118</f>
        <v>KG</v>
      </c>
    </row>
    <row r="119" spans="1:14" x14ac:dyDescent="0.25">
      <c r="A119" s="197" t="s">
        <v>289</v>
      </c>
      <c r="B119" s="198">
        <v>0.04</v>
      </c>
      <c r="C119" s="199" t="s">
        <v>193</v>
      </c>
      <c r="D119" s="200">
        <v>1</v>
      </c>
      <c r="E119" s="198">
        <f t="shared" si="42"/>
        <v>0.04</v>
      </c>
      <c r="F119" s="201">
        <f t="shared" si="43"/>
        <v>0</v>
      </c>
      <c r="G119" s="202">
        <f>IFERROR(VLOOKUP(A119,'[2]CÓDIGOS E PREÇOS'!$C$4:$D$303,2,0),"verificar item")</f>
        <v>29</v>
      </c>
      <c r="H119" s="203">
        <f t="shared" si="44"/>
        <v>1.1599999999999999</v>
      </c>
      <c r="I119" s="204"/>
      <c r="J119" s="205"/>
      <c r="L119" s="206" t="str">
        <f t="shared" si="45"/>
        <v>BACON</v>
      </c>
      <c r="M119" s="207">
        <f t="shared" si="46"/>
        <v>0</v>
      </c>
      <c r="N119" s="208" t="str">
        <f t="shared" si="47"/>
        <v>KG</v>
      </c>
    </row>
    <row r="120" spans="1:14" x14ac:dyDescent="0.25">
      <c r="A120" s="197" t="s">
        <v>113</v>
      </c>
      <c r="B120" s="198">
        <v>0.04</v>
      </c>
      <c r="C120" s="199" t="s">
        <v>193</v>
      </c>
      <c r="D120" s="200">
        <v>1</v>
      </c>
      <c r="E120" s="198">
        <f t="shared" si="42"/>
        <v>0.04</v>
      </c>
      <c r="F120" s="201">
        <f t="shared" si="43"/>
        <v>0</v>
      </c>
      <c r="G120" s="202">
        <f>IFERROR(VLOOKUP(A120,'[2]CÓDIGOS E PREÇOS'!$C$4:$D$303,2,0),"verificar item")</f>
        <v>5.99</v>
      </c>
      <c r="H120" s="203">
        <f t="shared" si="44"/>
        <v>0.23960000000000001</v>
      </c>
      <c r="I120" s="204"/>
      <c r="J120" s="205"/>
      <c r="L120" s="206" t="str">
        <f t="shared" si="45"/>
        <v>TOMATE</v>
      </c>
      <c r="M120" s="207">
        <f t="shared" si="46"/>
        <v>0</v>
      </c>
      <c r="N120" s="208" t="str">
        <f t="shared" si="47"/>
        <v>KG</v>
      </c>
    </row>
    <row r="121" spans="1:14" x14ac:dyDescent="0.25">
      <c r="A121" s="197" t="s">
        <v>110</v>
      </c>
      <c r="B121" s="198">
        <v>0.02</v>
      </c>
      <c r="C121" s="199" t="s">
        <v>193</v>
      </c>
      <c r="D121" s="200">
        <v>1</v>
      </c>
      <c r="E121" s="198">
        <f t="shared" si="42"/>
        <v>0.02</v>
      </c>
      <c r="F121" s="201">
        <f t="shared" si="43"/>
        <v>0</v>
      </c>
      <c r="G121" s="202" t="str">
        <f>IFERROR(VLOOKUP(A121,'[2]CÓDIGOS E PREÇOS'!$C$4:$D$303,2,0),"verificar item")</f>
        <v>verificar item</v>
      </c>
      <c r="H121" s="203" t="e">
        <f t="shared" si="44"/>
        <v>#VALUE!</v>
      </c>
      <c r="I121" s="204"/>
      <c r="J121" s="205"/>
      <c r="L121" s="206" t="str">
        <f t="shared" si="45"/>
        <v>ALFACE AMERICANA</v>
      </c>
      <c r="M121" s="207">
        <f t="shared" si="46"/>
        <v>0</v>
      </c>
      <c r="N121" s="208" t="str">
        <f t="shared" si="47"/>
        <v>KG</v>
      </c>
    </row>
    <row r="122" spans="1:14" x14ac:dyDescent="0.25">
      <c r="A122" s="197" t="s">
        <v>286</v>
      </c>
      <c r="B122" s="198">
        <v>0.04</v>
      </c>
      <c r="C122" s="199" t="s">
        <v>193</v>
      </c>
      <c r="D122" s="200">
        <v>1</v>
      </c>
      <c r="E122" s="198">
        <f t="shared" si="42"/>
        <v>0.04</v>
      </c>
      <c r="F122" s="201">
        <f t="shared" si="43"/>
        <v>0</v>
      </c>
      <c r="G122" s="202" t="str">
        <f>IFERROR(VLOOKUP(A122,'[2]CÓDIGOS E PREÇOS'!$C$4:$D$303,2,0),"verificar item")</f>
        <v>verificar item</v>
      </c>
      <c r="H122" s="203" t="e">
        <f t="shared" si="44"/>
        <v>#VALUE!</v>
      </c>
      <c r="I122" s="204"/>
      <c r="J122" s="205"/>
      <c r="L122" s="206" t="str">
        <f t="shared" si="45"/>
        <v>QUEIJO CHEDDAR</v>
      </c>
      <c r="M122" s="207">
        <f t="shared" si="46"/>
        <v>0</v>
      </c>
      <c r="N122" s="208" t="str">
        <f t="shared" si="47"/>
        <v>KG</v>
      </c>
    </row>
    <row r="123" spans="1:14" x14ac:dyDescent="0.25">
      <c r="A123" s="197" t="s">
        <v>109</v>
      </c>
      <c r="B123" s="198">
        <v>5.0000000000000001E-3</v>
      </c>
      <c r="C123" s="199" t="s">
        <v>193</v>
      </c>
      <c r="D123" s="200">
        <v>1</v>
      </c>
      <c r="E123" s="198">
        <f t="shared" si="42"/>
        <v>5.0000000000000001E-3</v>
      </c>
      <c r="F123" s="201">
        <f t="shared" si="43"/>
        <v>0</v>
      </c>
      <c r="G123" s="202">
        <f>IFERROR(VLOOKUP(A123,'[2]CÓDIGOS E PREÇOS'!$C$4:$D$303,2,0),"verificar item")</f>
        <v>4.2</v>
      </c>
      <c r="H123" s="203">
        <f t="shared" si="44"/>
        <v>2.1000000000000001E-2</v>
      </c>
      <c r="I123" s="204"/>
      <c r="J123" s="205"/>
      <c r="L123" s="206" t="str">
        <f t="shared" si="45"/>
        <v>CEBOLA</v>
      </c>
      <c r="M123" s="207">
        <f t="shared" si="46"/>
        <v>0</v>
      </c>
      <c r="N123" s="208" t="str">
        <f t="shared" si="47"/>
        <v>KG</v>
      </c>
    </row>
    <row r="124" spans="1:14" x14ac:dyDescent="0.25">
      <c r="A124" s="197" t="s">
        <v>351</v>
      </c>
      <c r="B124" s="198">
        <v>5.0000000000000001E-3</v>
      </c>
      <c r="C124" s="199" t="s">
        <v>193</v>
      </c>
      <c r="D124" s="200">
        <v>1</v>
      </c>
      <c r="E124" s="198">
        <f t="shared" si="42"/>
        <v>5.0000000000000001E-3</v>
      </c>
      <c r="F124" s="201">
        <f t="shared" si="43"/>
        <v>0</v>
      </c>
      <c r="G124" s="202">
        <f>IFERROR(VLOOKUP(A124,'[2]CÓDIGOS E PREÇOS'!$C$4:$D$303,2,0),"verificar item")</f>
        <v>40.090000000000003</v>
      </c>
      <c r="H124" s="203">
        <f t="shared" si="44"/>
        <v>0.20045000000000002</v>
      </c>
      <c r="I124" s="204"/>
      <c r="J124" s="205"/>
      <c r="L124" s="206" t="str">
        <f t="shared" si="45"/>
        <v>PICKLES HEMMER</v>
      </c>
      <c r="M124" s="207">
        <f t="shared" si="46"/>
        <v>0</v>
      </c>
      <c r="N124" s="208" t="str">
        <f t="shared" si="47"/>
        <v>KG</v>
      </c>
    </row>
    <row r="125" spans="1:14" x14ac:dyDescent="0.25">
      <c r="A125" s="225" t="s">
        <v>285</v>
      </c>
      <c r="B125" s="198">
        <v>0.04</v>
      </c>
      <c r="C125" s="199" t="s">
        <v>193</v>
      </c>
      <c r="D125" s="200">
        <v>2</v>
      </c>
      <c r="E125" s="198">
        <f t="shared" ref="E125" si="48">B125/D125</f>
        <v>0.02</v>
      </c>
      <c r="F125" s="201">
        <f t="shared" ref="F125" si="49">B125*$C$52</f>
        <v>0</v>
      </c>
      <c r="G125" s="202" t="str">
        <f>IFERROR(VLOOKUP(A125,'[2]CÓDIGOS E PREÇOS'!$C$4:$D$303,2,0),"verificar item")</f>
        <v>verificar item</v>
      </c>
      <c r="H125" s="203" t="e">
        <f t="shared" ref="H125" si="50">G125*E125</f>
        <v>#VALUE!</v>
      </c>
      <c r="L125" s="206" t="str">
        <f t="shared" si="45"/>
        <v>MOLHO THOUSAND ISLANDS</v>
      </c>
      <c r="M125" s="207">
        <f t="shared" si="46"/>
        <v>0</v>
      </c>
      <c r="N125" s="208" t="str">
        <f t="shared" si="47"/>
        <v>KG</v>
      </c>
    </row>
    <row r="126" spans="1:14" ht="15.75" thickBot="1" x14ac:dyDescent="0.3">
      <c r="A126" s="197" t="s">
        <v>271</v>
      </c>
      <c r="B126" s="198">
        <v>1</v>
      </c>
      <c r="C126" s="199" t="s">
        <v>193</v>
      </c>
      <c r="D126" s="200">
        <v>1</v>
      </c>
      <c r="E126" s="198">
        <f>B126/D126</f>
        <v>1</v>
      </c>
      <c r="F126" s="201">
        <f>B126*$C$52</f>
        <v>0</v>
      </c>
      <c r="G126" s="202" t="str">
        <f>IFERROR(VLOOKUP(A126,'[2]CÓDIGOS E PREÇOS'!$C$4:$D$303,2,0),"verificar item")</f>
        <v>verificar item</v>
      </c>
      <c r="H126" s="203" t="e">
        <f>G126*E126</f>
        <v>#VALUE!</v>
      </c>
      <c r="I126" s="204"/>
      <c r="J126" s="205"/>
      <c r="L126" s="206" t="str">
        <f t="shared" si="45"/>
        <v>PAPEL BARREIRA</v>
      </c>
      <c r="M126" s="207">
        <f t="shared" si="46"/>
        <v>0</v>
      </c>
      <c r="N126" s="208" t="str">
        <f t="shared" si="47"/>
        <v>KG</v>
      </c>
    </row>
    <row r="127" spans="1:14" ht="15.75" thickBot="1" x14ac:dyDescent="0.3">
      <c r="A127" s="209" t="s">
        <v>265</v>
      </c>
      <c r="B127" s="210">
        <f>SUM(B117:B126)</f>
        <v>2.37</v>
      </c>
      <c r="C127" s="211"/>
      <c r="D127" s="211"/>
      <c r="E127" s="211"/>
      <c r="F127" s="211"/>
      <c r="G127" s="212"/>
      <c r="H127" s="224" t="e">
        <f>SUM(H117:H126)</f>
        <v>#VALUE!</v>
      </c>
      <c r="I127" s="214"/>
      <c r="J127" s="215"/>
      <c r="L127" s="216" t="s">
        <v>266</v>
      </c>
      <c r="M127" s="217">
        <f>SUM(M117:M126)</f>
        <v>0</v>
      </c>
      <c r="N127" s="216" t="s">
        <v>193</v>
      </c>
    </row>
    <row r="128" spans="1:14" ht="15.75" thickBot="1" x14ac:dyDescent="0.3"/>
    <row r="129" spans="1:14" ht="16.5" thickBot="1" x14ac:dyDescent="0.3">
      <c r="A129" s="163" t="s">
        <v>243</v>
      </c>
      <c r="B129" s="164"/>
      <c r="C129" s="164"/>
      <c r="D129" s="164"/>
      <c r="E129" s="164"/>
      <c r="F129" s="164"/>
      <c r="G129" s="165"/>
      <c r="H129" s="166"/>
      <c r="I129" s="164"/>
      <c r="J129" s="167"/>
    </row>
    <row r="130" spans="1:14" ht="15.75" thickBot="1" x14ac:dyDescent="0.3">
      <c r="A130" s="168" t="s">
        <v>244</v>
      </c>
      <c r="B130" s="169" t="s">
        <v>25</v>
      </c>
      <c r="C130" s="170"/>
      <c r="D130" s="170"/>
      <c r="E130" s="171"/>
      <c r="F130" s="171"/>
      <c r="G130" s="172"/>
      <c r="H130" s="173" t="s">
        <v>245</v>
      </c>
      <c r="I130" s="174"/>
      <c r="J130" s="175"/>
      <c r="L130" t="str">
        <f>B130</f>
        <v>FRENCH BURGER</v>
      </c>
    </row>
    <row r="131" spans="1:14" ht="15.75" thickBot="1" x14ac:dyDescent="0.3">
      <c r="A131" s="168" t="s">
        <v>246</v>
      </c>
      <c r="B131" s="169"/>
      <c r="C131" s="170"/>
      <c r="D131" s="176"/>
      <c r="E131" s="177"/>
      <c r="F131" s="177"/>
      <c r="G131" s="178"/>
      <c r="H131" s="255" t="s">
        <v>247</v>
      </c>
      <c r="I131" s="256"/>
      <c r="J131" s="175">
        <f>[1]MENU!H97</f>
        <v>0</v>
      </c>
    </row>
    <row r="132" spans="1:14" ht="15.75" thickBot="1" x14ac:dyDescent="0.3">
      <c r="A132" s="180" t="s">
        <v>248</v>
      </c>
      <c r="B132" s="174"/>
      <c r="C132" s="181">
        <v>1</v>
      </c>
      <c r="D132" s="182" t="s">
        <v>249</v>
      </c>
      <c r="E132" s="183"/>
      <c r="F132" s="183"/>
      <c r="G132" s="184"/>
      <c r="H132" s="253" t="s">
        <v>250</v>
      </c>
      <c r="I132" s="254"/>
      <c r="J132" s="175" t="e">
        <f>J133/C132</f>
        <v>#VALUE!</v>
      </c>
      <c r="L132" t="s">
        <v>251</v>
      </c>
    </row>
    <row r="133" spans="1:14" ht="15.75" thickBot="1" x14ac:dyDescent="0.3">
      <c r="A133" s="180" t="s">
        <v>252</v>
      </c>
      <c r="B133" s="185"/>
      <c r="C133" s="186">
        <f>B143</f>
        <v>2.29</v>
      </c>
      <c r="D133" s="187" t="s">
        <v>253</v>
      </c>
      <c r="E133" s="183"/>
      <c r="F133" s="183"/>
      <c r="G133" s="184"/>
      <c r="H133" s="173" t="s">
        <v>254</v>
      </c>
      <c r="I133" s="174"/>
      <c r="J133" s="175" t="e">
        <f>H143</f>
        <v>#VALUE!</v>
      </c>
    </row>
    <row r="134" spans="1:14" ht="15.75" thickBot="1" x14ac:dyDescent="0.3">
      <c r="A134" s="180" t="s">
        <v>201</v>
      </c>
      <c r="B134" s="185"/>
      <c r="C134" s="188">
        <f>[1]MENU!F97</f>
        <v>0</v>
      </c>
      <c r="D134" s="187" t="s">
        <v>255</v>
      </c>
      <c r="E134" s="183"/>
      <c r="F134" s="183"/>
      <c r="G134" s="184"/>
      <c r="H134" s="173" t="s">
        <v>256</v>
      </c>
      <c r="I134" s="185"/>
      <c r="J134" s="190" t="e">
        <f>(J131-J132)/J131</f>
        <v>#VALUE!</v>
      </c>
    </row>
    <row r="135" spans="1:14" ht="15.75" thickBot="1" x14ac:dyDescent="0.3">
      <c r="A135" s="182" t="s">
        <v>257</v>
      </c>
      <c r="B135" s="181" t="s">
        <v>258</v>
      </c>
      <c r="C135" s="181" t="s">
        <v>259</v>
      </c>
      <c r="D135" s="181" t="s">
        <v>260</v>
      </c>
      <c r="E135" s="181" t="s">
        <v>261</v>
      </c>
      <c r="F135" s="191" t="s">
        <v>201</v>
      </c>
      <c r="G135" s="192" t="s">
        <v>262</v>
      </c>
      <c r="H135" s="223" t="s">
        <v>263</v>
      </c>
      <c r="I135" s="194"/>
      <c r="J135" s="195"/>
      <c r="L135" s="196" t="s">
        <v>257</v>
      </c>
      <c r="M135" s="196" t="s">
        <v>264</v>
      </c>
      <c r="N135" s="196" t="s">
        <v>259</v>
      </c>
    </row>
    <row r="136" spans="1:14" x14ac:dyDescent="0.25">
      <c r="A136" s="197" t="s">
        <v>290</v>
      </c>
      <c r="B136" s="198">
        <v>1</v>
      </c>
      <c r="C136" s="199" t="s">
        <v>193</v>
      </c>
      <c r="D136" s="200">
        <v>1</v>
      </c>
      <c r="E136" s="198">
        <f>B136/D136</f>
        <v>1</v>
      </c>
      <c r="F136" s="201">
        <f>B136*$C$52</f>
        <v>0</v>
      </c>
      <c r="G136" s="202" t="str">
        <f>IFERROR(VLOOKUP(A136,'[2]CÓDIGOS E PREÇOS'!$C$4:$D$303,2,0),"verificar item")</f>
        <v>verificar item</v>
      </c>
      <c r="H136" s="203" t="e">
        <f>G136*E136</f>
        <v>#VALUE!</v>
      </c>
      <c r="I136" s="204"/>
      <c r="J136" s="205"/>
      <c r="L136" s="206" t="str">
        <f>A136</f>
        <v>PÃO HB BRIOCHE 4" CT</v>
      </c>
      <c r="M136" s="207">
        <f>F136</f>
        <v>0</v>
      </c>
      <c r="N136" s="208" t="str">
        <f>C136</f>
        <v>KG</v>
      </c>
    </row>
    <row r="137" spans="1:14" x14ac:dyDescent="0.25">
      <c r="A137" s="197" t="s">
        <v>284</v>
      </c>
      <c r="B137" s="198">
        <v>0.18</v>
      </c>
      <c r="C137" s="199" t="s">
        <v>193</v>
      </c>
      <c r="D137" s="200">
        <v>1</v>
      </c>
      <c r="E137" s="198">
        <f t="shared" ref="E137:E142" si="51">B137/D137</f>
        <v>0.18</v>
      </c>
      <c r="F137" s="201">
        <f t="shared" ref="F137:F142" si="52">B137*$C$52</f>
        <v>0</v>
      </c>
      <c r="G137" s="202" t="str">
        <f>IFERROR(VLOOKUP(A137,'[2]CÓDIGOS E PREÇOS'!$C$4:$D$303,2,0),"verificar item")</f>
        <v>verificar item</v>
      </c>
      <c r="H137" s="203" t="e">
        <f t="shared" ref="H137:H142" si="53">G137*E137</f>
        <v>#VALUE!</v>
      </c>
      <c r="I137" s="204"/>
      <c r="J137" s="205"/>
      <c r="L137" s="206" t="str">
        <f t="shared" ref="L137:L142" si="54">A137</f>
        <v>BLEND BURGER</v>
      </c>
      <c r="M137" s="207">
        <f t="shared" ref="M137:M142" si="55">F137</f>
        <v>0</v>
      </c>
      <c r="N137" s="208" t="str">
        <f t="shared" ref="N137:N142" si="56">C137</f>
        <v>KG</v>
      </c>
    </row>
    <row r="138" spans="1:14" x14ac:dyDescent="0.25">
      <c r="A138" s="197" t="s">
        <v>291</v>
      </c>
      <c r="B138" s="198">
        <v>0.02</v>
      </c>
      <c r="C138" s="199" t="s">
        <v>193</v>
      </c>
      <c r="D138" s="200">
        <v>1</v>
      </c>
      <c r="E138" s="198">
        <f t="shared" si="51"/>
        <v>0.02</v>
      </c>
      <c r="F138" s="201">
        <f t="shared" si="52"/>
        <v>0</v>
      </c>
      <c r="G138" s="202" t="str">
        <f>IFERROR(VLOOKUP(A138,'[2]CÓDIGOS E PREÇOS'!$C$4:$D$303,2,0),"verificar item")</f>
        <v>verificar item</v>
      </c>
      <c r="H138" s="203" t="e">
        <f t="shared" si="53"/>
        <v>#VALUE!</v>
      </c>
      <c r="I138" s="204"/>
      <c r="J138" s="205"/>
      <c r="L138" s="206" t="str">
        <f t="shared" si="54"/>
        <v>RADICCHIO</v>
      </c>
      <c r="M138" s="207">
        <f t="shared" si="55"/>
        <v>0</v>
      </c>
      <c r="N138" s="208" t="str">
        <f t="shared" si="56"/>
        <v>KG</v>
      </c>
    </row>
    <row r="139" spans="1:14" x14ac:dyDescent="0.25">
      <c r="A139" s="197" t="s">
        <v>292</v>
      </c>
      <c r="B139" s="198">
        <v>0.01</v>
      </c>
      <c r="C139" s="199" t="s">
        <v>193</v>
      </c>
      <c r="D139" s="200">
        <v>1</v>
      </c>
      <c r="E139" s="198">
        <f t="shared" si="51"/>
        <v>0.01</v>
      </c>
      <c r="F139" s="201">
        <f t="shared" si="52"/>
        <v>0</v>
      </c>
      <c r="G139" s="202" t="str">
        <f>IFERROR(VLOOKUP(A139,'[2]CÓDIGOS E PREÇOS'!$C$4:$D$303,2,0),"verificar item")</f>
        <v>verificar item</v>
      </c>
      <c r="H139" s="203" t="e">
        <f t="shared" si="53"/>
        <v>#VALUE!</v>
      </c>
      <c r="I139" s="204"/>
      <c r="J139" s="205"/>
      <c r="L139" s="206" t="str">
        <f t="shared" si="54"/>
        <v>CEBOLA CARAMELIZADA</v>
      </c>
      <c r="M139" s="207">
        <f t="shared" si="55"/>
        <v>0</v>
      </c>
      <c r="N139" s="208" t="str">
        <f t="shared" si="56"/>
        <v>KG</v>
      </c>
    </row>
    <row r="140" spans="1:14" x14ac:dyDescent="0.25">
      <c r="A140" s="197" t="s">
        <v>293</v>
      </c>
      <c r="B140" s="198">
        <v>0.04</v>
      </c>
      <c r="C140" s="199" t="s">
        <v>193</v>
      </c>
      <c r="D140" s="200">
        <v>1</v>
      </c>
      <c r="E140" s="198">
        <f t="shared" si="51"/>
        <v>0.04</v>
      </c>
      <c r="F140" s="201">
        <f t="shared" si="52"/>
        <v>0</v>
      </c>
      <c r="G140" s="202" t="str">
        <f>IFERROR(VLOOKUP(A140,'[2]CÓDIGOS E PREÇOS'!$C$4:$D$303,2,0),"verificar item")</f>
        <v>verificar item</v>
      </c>
      <c r="H140" s="203" t="e">
        <f t="shared" si="53"/>
        <v>#VALUE!</v>
      </c>
      <c r="I140" s="204"/>
      <c r="J140" s="205"/>
      <c r="L140" s="206" t="str">
        <f t="shared" si="54"/>
        <v>MOLHO DIJON</v>
      </c>
      <c r="M140" s="207">
        <f t="shared" si="55"/>
        <v>0</v>
      </c>
      <c r="N140" s="208" t="str">
        <f t="shared" si="56"/>
        <v>KG</v>
      </c>
    </row>
    <row r="141" spans="1:14" x14ac:dyDescent="0.25">
      <c r="A141" s="197" t="s">
        <v>386</v>
      </c>
      <c r="B141" s="198">
        <v>0.04</v>
      </c>
      <c r="C141" s="199" t="s">
        <v>193</v>
      </c>
      <c r="D141" s="200">
        <v>1</v>
      </c>
      <c r="E141" s="198">
        <f t="shared" si="51"/>
        <v>0.04</v>
      </c>
      <c r="F141" s="201">
        <f t="shared" si="52"/>
        <v>0</v>
      </c>
      <c r="G141" s="202" t="str">
        <f>IFERROR(VLOOKUP(A141,'[2]CÓDIGOS E PREÇOS'!$C$4:$D$303,2,0),"verificar item")</f>
        <v>verificar item</v>
      </c>
      <c r="H141" s="203" t="e">
        <f t="shared" si="53"/>
        <v>#VALUE!</v>
      </c>
      <c r="I141" s="204"/>
      <c r="J141" s="205"/>
      <c r="L141" s="206" t="str">
        <f t="shared" si="54"/>
        <v>QUEIJO GRUYERE</v>
      </c>
      <c r="M141" s="207">
        <f t="shared" si="55"/>
        <v>0</v>
      </c>
      <c r="N141" s="208" t="str">
        <f t="shared" si="56"/>
        <v>KG</v>
      </c>
    </row>
    <row r="142" spans="1:14" ht="15.75" thickBot="1" x14ac:dyDescent="0.3">
      <c r="A142" s="197" t="s">
        <v>271</v>
      </c>
      <c r="B142" s="198">
        <v>1</v>
      </c>
      <c r="C142" s="199" t="s">
        <v>193</v>
      </c>
      <c r="D142" s="200">
        <v>1</v>
      </c>
      <c r="E142" s="198">
        <f t="shared" si="51"/>
        <v>1</v>
      </c>
      <c r="F142" s="201">
        <f t="shared" si="52"/>
        <v>0</v>
      </c>
      <c r="G142" s="202" t="str">
        <f>IFERROR(VLOOKUP(A142,'[2]CÓDIGOS E PREÇOS'!$C$4:$D$303,2,0),"verificar item")</f>
        <v>verificar item</v>
      </c>
      <c r="H142" s="203" t="e">
        <f t="shared" si="53"/>
        <v>#VALUE!</v>
      </c>
      <c r="I142" s="204"/>
      <c r="J142" s="205"/>
      <c r="L142" s="206" t="str">
        <f t="shared" si="54"/>
        <v>PAPEL BARREIRA</v>
      </c>
      <c r="M142" s="207">
        <f t="shared" si="55"/>
        <v>0</v>
      </c>
      <c r="N142" s="208" t="str">
        <f t="shared" si="56"/>
        <v>KG</v>
      </c>
    </row>
    <row r="143" spans="1:14" ht="15.75" thickBot="1" x14ac:dyDescent="0.3">
      <c r="A143" s="209" t="s">
        <v>265</v>
      </c>
      <c r="B143" s="210">
        <f>SUM(B136:B142)</f>
        <v>2.29</v>
      </c>
      <c r="C143" s="211"/>
      <c r="D143" s="211"/>
      <c r="E143" s="211"/>
      <c r="F143" s="211"/>
      <c r="G143" s="212"/>
      <c r="H143" s="224" t="e">
        <f>SUM(H136:H142)</f>
        <v>#VALUE!</v>
      </c>
      <c r="I143" s="214"/>
      <c r="J143" s="215"/>
      <c r="L143" s="216" t="s">
        <v>266</v>
      </c>
      <c r="M143" s="217">
        <f>SUM(M136:M142)</f>
        <v>0</v>
      </c>
      <c r="N143" s="216" t="s">
        <v>193</v>
      </c>
    </row>
    <row r="144" spans="1:14" ht="15.75" thickBot="1" x14ac:dyDescent="0.3"/>
    <row r="145" spans="1:14" ht="16.5" thickBot="1" x14ac:dyDescent="0.3">
      <c r="A145" s="163" t="s">
        <v>243</v>
      </c>
      <c r="B145" s="164"/>
      <c r="C145" s="164"/>
      <c r="D145" s="164"/>
      <c r="E145" s="164"/>
      <c r="F145" s="164"/>
      <c r="G145" s="165"/>
      <c r="H145" s="166"/>
      <c r="I145" s="164"/>
      <c r="J145" s="167"/>
    </row>
    <row r="146" spans="1:14" ht="15.75" thickBot="1" x14ac:dyDescent="0.3">
      <c r="A146" s="168" t="s">
        <v>244</v>
      </c>
      <c r="B146" s="169" t="s">
        <v>28</v>
      </c>
      <c r="C146" s="170"/>
      <c r="D146" s="170"/>
      <c r="E146" s="171"/>
      <c r="F146" s="171"/>
      <c r="G146" s="172"/>
      <c r="H146" s="173" t="s">
        <v>245</v>
      </c>
      <c r="I146" s="174"/>
      <c r="J146" s="175"/>
      <c r="L146" t="str">
        <f>B146</f>
        <v>CRISPY CHICKEN</v>
      </c>
    </row>
    <row r="147" spans="1:14" ht="15.75" thickBot="1" x14ac:dyDescent="0.3">
      <c r="A147" s="168" t="s">
        <v>246</v>
      </c>
      <c r="B147" s="169"/>
      <c r="C147" s="170"/>
      <c r="D147" s="176"/>
      <c r="E147" s="177"/>
      <c r="F147" s="177"/>
      <c r="G147" s="178"/>
      <c r="H147" s="255" t="s">
        <v>247</v>
      </c>
      <c r="I147" s="256"/>
      <c r="J147" s="175">
        <f>[1]MENU!H114</f>
        <v>0</v>
      </c>
    </row>
    <row r="148" spans="1:14" ht="15.75" thickBot="1" x14ac:dyDescent="0.3">
      <c r="A148" s="180" t="s">
        <v>248</v>
      </c>
      <c r="B148" s="174"/>
      <c r="C148" s="181">
        <v>1</v>
      </c>
      <c r="D148" s="182" t="s">
        <v>249</v>
      </c>
      <c r="E148" s="183"/>
      <c r="F148" s="183"/>
      <c r="G148" s="184"/>
      <c r="H148" s="253" t="s">
        <v>250</v>
      </c>
      <c r="I148" s="254"/>
      <c r="J148" s="175" t="e">
        <f>J149/C148</f>
        <v>#VALUE!</v>
      </c>
      <c r="L148" t="s">
        <v>251</v>
      </c>
    </row>
    <row r="149" spans="1:14" ht="15.75" thickBot="1" x14ac:dyDescent="0.3">
      <c r="A149" s="180" t="s">
        <v>252</v>
      </c>
      <c r="B149" s="185"/>
      <c r="C149" s="186">
        <f>B159</f>
        <v>2.2999999999999998</v>
      </c>
      <c r="D149" s="187" t="s">
        <v>253</v>
      </c>
      <c r="E149" s="183"/>
      <c r="F149" s="183"/>
      <c r="G149" s="184"/>
      <c r="H149" s="173" t="s">
        <v>254</v>
      </c>
      <c r="I149" s="174"/>
      <c r="J149" s="175" t="e">
        <f>H159</f>
        <v>#VALUE!</v>
      </c>
    </row>
    <row r="150" spans="1:14" ht="15.75" thickBot="1" x14ac:dyDescent="0.3">
      <c r="A150" s="180" t="s">
        <v>201</v>
      </c>
      <c r="B150" s="185"/>
      <c r="C150" s="188">
        <f>[1]MENU!F114</f>
        <v>0</v>
      </c>
      <c r="D150" s="187" t="s">
        <v>255</v>
      </c>
      <c r="E150" s="183"/>
      <c r="F150" s="183"/>
      <c r="G150" s="184"/>
      <c r="H150" s="173" t="s">
        <v>256</v>
      </c>
      <c r="I150" s="185"/>
      <c r="J150" s="190" t="e">
        <f>(J147-J148)/J147</f>
        <v>#VALUE!</v>
      </c>
    </row>
    <row r="151" spans="1:14" ht="15.75" thickBot="1" x14ac:dyDescent="0.3">
      <c r="A151" s="182" t="s">
        <v>257</v>
      </c>
      <c r="B151" s="181" t="s">
        <v>258</v>
      </c>
      <c r="C151" s="181" t="s">
        <v>259</v>
      </c>
      <c r="D151" s="181" t="s">
        <v>260</v>
      </c>
      <c r="E151" s="181" t="s">
        <v>261</v>
      </c>
      <c r="F151" s="191" t="s">
        <v>201</v>
      </c>
      <c r="G151" s="192" t="s">
        <v>262</v>
      </c>
      <c r="H151" s="223" t="s">
        <v>263</v>
      </c>
      <c r="I151" s="194"/>
      <c r="J151" s="195"/>
      <c r="L151" s="196" t="s">
        <v>257</v>
      </c>
      <c r="M151" s="196" t="s">
        <v>264</v>
      </c>
      <c r="N151" s="196" t="s">
        <v>259</v>
      </c>
    </row>
    <row r="152" spans="1:14" x14ac:dyDescent="0.25">
      <c r="A152" s="197" t="s">
        <v>290</v>
      </c>
      <c r="B152" s="198">
        <v>1</v>
      </c>
      <c r="C152" s="199" t="s">
        <v>193</v>
      </c>
      <c r="D152" s="200">
        <v>1</v>
      </c>
      <c r="E152" s="198">
        <f>B152/D152</f>
        <v>1</v>
      </c>
      <c r="F152" s="201">
        <f>B152*$C$52</f>
        <v>0</v>
      </c>
      <c r="G152" s="202" t="str">
        <f>IFERROR(VLOOKUP(A152,'[2]CÓDIGOS E PREÇOS'!$C$4:$D$303,2,0),"verificar item")</f>
        <v>verificar item</v>
      </c>
      <c r="H152" s="203" t="e">
        <f>G152*E152</f>
        <v>#VALUE!</v>
      </c>
      <c r="I152" s="204"/>
      <c r="J152" s="205"/>
      <c r="L152" s="206" t="str">
        <f>A152</f>
        <v>PÃO HB BRIOCHE 4" CT</v>
      </c>
      <c r="M152" s="207">
        <f>F152</f>
        <v>0</v>
      </c>
      <c r="N152" s="208" t="str">
        <f>C152</f>
        <v>KG</v>
      </c>
    </row>
    <row r="153" spans="1:14" x14ac:dyDescent="0.25">
      <c r="A153" s="197" t="s">
        <v>294</v>
      </c>
      <c r="B153" s="198">
        <v>0.15</v>
      </c>
      <c r="C153" s="199" t="s">
        <v>193</v>
      </c>
      <c r="D153" s="200">
        <v>1</v>
      </c>
      <c r="E153" s="198">
        <f t="shared" ref="E153:E158" si="57">B153/D153</f>
        <v>0.15</v>
      </c>
      <c r="F153" s="201">
        <f t="shared" ref="F153:F158" si="58">B153*$C$52</f>
        <v>0</v>
      </c>
      <c r="G153" s="202" t="str">
        <f>IFERROR(VLOOKUP(A153,'[2]CÓDIGOS E PREÇOS'!$C$4:$D$303,2,0),"verificar item")</f>
        <v>verificar item</v>
      </c>
      <c r="H153" s="203" t="e">
        <f t="shared" ref="H153:H158" si="59">G153*E153</f>
        <v>#VALUE!</v>
      </c>
      <c r="I153" s="204"/>
      <c r="J153" s="205"/>
      <c r="L153" s="206" t="str">
        <f t="shared" ref="L153:L158" si="60">A153</f>
        <v>FRANGO EMPANADO</v>
      </c>
      <c r="M153" s="207">
        <f t="shared" ref="M153:M158" si="61">F153</f>
        <v>0</v>
      </c>
      <c r="N153" s="208" t="str">
        <f t="shared" ref="N153:N158" si="62">C153</f>
        <v>KG</v>
      </c>
    </row>
    <row r="154" spans="1:14" x14ac:dyDescent="0.25">
      <c r="A154" s="197" t="s">
        <v>295</v>
      </c>
      <c r="B154" s="198">
        <v>0.05</v>
      </c>
      <c r="C154" s="199" t="s">
        <v>193</v>
      </c>
      <c r="D154" s="200">
        <v>1</v>
      </c>
      <c r="E154" s="198">
        <f t="shared" si="57"/>
        <v>0.05</v>
      </c>
      <c r="F154" s="201">
        <f t="shared" si="58"/>
        <v>0</v>
      </c>
      <c r="G154" s="202" t="str">
        <f>IFERROR(VLOOKUP(A154,'[2]CÓDIGOS E PREÇOS'!$C$4:$D$303,2,0),"verificar item")</f>
        <v>verificar item</v>
      </c>
      <c r="H154" s="203" t="e">
        <f t="shared" si="59"/>
        <v>#VALUE!</v>
      </c>
      <c r="I154" s="204"/>
      <c r="J154" s="205"/>
      <c r="L154" s="206" t="str">
        <f t="shared" si="60"/>
        <v>COLESLAW</v>
      </c>
      <c r="M154" s="207">
        <f t="shared" si="61"/>
        <v>0</v>
      </c>
      <c r="N154" s="208" t="str">
        <f t="shared" si="62"/>
        <v>KG</v>
      </c>
    </row>
    <row r="155" spans="1:14" x14ac:dyDescent="0.25">
      <c r="A155" s="197" t="s">
        <v>277</v>
      </c>
      <c r="B155" s="198">
        <v>0.04</v>
      </c>
      <c r="C155" s="199" t="s">
        <v>193</v>
      </c>
      <c r="D155" s="200">
        <v>1</v>
      </c>
      <c r="E155" s="198">
        <f t="shared" si="57"/>
        <v>0.04</v>
      </c>
      <c r="F155" s="201">
        <f t="shared" si="58"/>
        <v>0</v>
      </c>
      <c r="G155" s="202" t="str">
        <f>IFERROR(VLOOKUP(A155,'[2]CÓDIGOS E PREÇOS'!$C$4:$D$303,2,0),"verificar item")</f>
        <v>verificar item</v>
      </c>
      <c r="H155" s="203" t="e">
        <f t="shared" si="59"/>
        <v>#VALUE!</v>
      </c>
      <c r="I155" s="204"/>
      <c r="J155" s="205"/>
      <c r="L155" s="206" t="str">
        <f t="shared" si="60"/>
        <v>AIOLI DE LIMÃO</v>
      </c>
      <c r="M155" s="207">
        <f t="shared" si="61"/>
        <v>0</v>
      </c>
      <c r="N155" s="208" t="str">
        <f t="shared" si="62"/>
        <v>KG</v>
      </c>
    </row>
    <row r="156" spans="1:14" x14ac:dyDescent="0.25">
      <c r="A156" s="197" t="s">
        <v>110</v>
      </c>
      <c r="B156" s="198">
        <v>0.02</v>
      </c>
      <c r="C156" s="199" t="s">
        <v>193</v>
      </c>
      <c r="D156" s="200">
        <v>1</v>
      </c>
      <c r="E156" s="198">
        <f t="shared" si="57"/>
        <v>0.02</v>
      </c>
      <c r="F156" s="201">
        <f t="shared" si="58"/>
        <v>0</v>
      </c>
      <c r="G156" s="202" t="str">
        <f>IFERROR(VLOOKUP(A156,'[2]CÓDIGOS E PREÇOS'!$C$4:$D$303,2,0),"verificar item")</f>
        <v>verificar item</v>
      </c>
      <c r="H156" s="203" t="e">
        <f t="shared" si="59"/>
        <v>#VALUE!</v>
      </c>
      <c r="I156" s="204"/>
      <c r="J156" s="205"/>
      <c r="L156" s="206" t="str">
        <f t="shared" si="60"/>
        <v>ALFACE AMERICANA</v>
      </c>
      <c r="M156" s="207">
        <f t="shared" si="61"/>
        <v>0</v>
      </c>
      <c r="N156" s="208" t="str">
        <f t="shared" si="62"/>
        <v>KG</v>
      </c>
    </row>
    <row r="157" spans="1:14" x14ac:dyDescent="0.25">
      <c r="A157" s="197" t="s">
        <v>286</v>
      </c>
      <c r="B157" s="198">
        <v>0.04</v>
      </c>
      <c r="C157" s="199" t="s">
        <v>193</v>
      </c>
      <c r="D157" s="200">
        <v>1</v>
      </c>
      <c r="E157" s="198">
        <f t="shared" si="57"/>
        <v>0.04</v>
      </c>
      <c r="F157" s="201">
        <f t="shared" si="58"/>
        <v>0</v>
      </c>
      <c r="G157" s="202" t="str">
        <f>IFERROR(VLOOKUP(A157,'[2]CÓDIGOS E PREÇOS'!$C$4:$D$303,2,0),"verificar item")</f>
        <v>verificar item</v>
      </c>
      <c r="H157" s="203" t="e">
        <f t="shared" si="59"/>
        <v>#VALUE!</v>
      </c>
      <c r="I157" s="204"/>
      <c r="J157" s="205"/>
      <c r="L157" s="206" t="str">
        <f t="shared" si="60"/>
        <v>QUEIJO CHEDDAR</v>
      </c>
      <c r="M157" s="207">
        <f t="shared" si="61"/>
        <v>0</v>
      </c>
      <c r="N157" s="208" t="str">
        <f t="shared" si="62"/>
        <v>KG</v>
      </c>
    </row>
    <row r="158" spans="1:14" ht="15.75" thickBot="1" x14ac:dyDescent="0.3">
      <c r="A158" s="197" t="s">
        <v>271</v>
      </c>
      <c r="B158" s="198">
        <v>1</v>
      </c>
      <c r="C158" s="199" t="s">
        <v>193</v>
      </c>
      <c r="D158" s="200">
        <v>1</v>
      </c>
      <c r="E158" s="198">
        <f t="shared" si="57"/>
        <v>1</v>
      </c>
      <c r="F158" s="201">
        <f t="shared" si="58"/>
        <v>0</v>
      </c>
      <c r="G158" s="202" t="str">
        <f>IFERROR(VLOOKUP(A158,'[2]CÓDIGOS E PREÇOS'!$C$4:$D$303,2,0),"verificar item")</f>
        <v>verificar item</v>
      </c>
      <c r="H158" s="203" t="e">
        <f t="shared" si="59"/>
        <v>#VALUE!</v>
      </c>
      <c r="I158" s="204"/>
      <c r="J158" s="205"/>
      <c r="L158" s="206" t="str">
        <f t="shared" si="60"/>
        <v>PAPEL BARREIRA</v>
      </c>
      <c r="M158" s="207">
        <f t="shared" si="61"/>
        <v>0</v>
      </c>
      <c r="N158" s="208" t="str">
        <f t="shared" si="62"/>
        <v>KG</v>
      </c>
    </row>
    <row r="159" spans="1:14" ht="15.75" thickBot="1" x14ac:dyDescent="0.3">
      <c r="A159" s="209" t="s">
        <v>265</v>
      </c>
      <c r="B159" s="210">
        <f>SUM(B152:B158)</f>
        <v>2.2999999999999998</v>
      </c>
      <c r="C159" s="211"/>
      <c r="D159" s="211"/>
      <c r="E159" s="211"/>
      <c r="F159" s="211"/>
      <c r="G159" s="212"/>
      <c r="H159" s="224" t="e">
        <f>SUM(H152:H158)</f>
        <v>#VALUE!</v>
      </c>
      <c r="I159" s="214"/>
      <c r="J159" s="215"/>
      <c r="L159" s="216" t="s">
        <v>266</v>
      </c>
      <c r="M159" s="217">
        <f>SUM(M152:M158)</f>
        <v>0</v>
      </c>
      <c r="N159" s="216" t="s">
        <v>193</v>
      </c>
    </row>
    <row r="160" spans="1:14" ht="15.75" thickBot="1" x14ac:dyDescent="0.3"/>
    <row r="161" spans="1:14" ht="16.5" thickBot="1" x14ac:dyDescent="0.3">
      <c r="A161" s="163" t="s">
        <v>243</v>
      </c>
      <c r="B161" s="164"/>
      <c r="C161" s="164"/>
      <c r="D161" s="164"/>
      <c r="E161" s="164"/>
      <c r="F161" s="164"/>
      <c r="G161" s="165"/>
      <c r="H161" s="166"/>
      <c r="I161" s="164"/>
      <c r="J161" s="167"/>
    </row>
    <row r="162" spans="1:14" ht="15.75" thickBot="1" x14ac:dyDescent="0.3">
      <c r="A162" s="168" t="s">
        <v>244</v>
      </c>
      <c r="B162" s="169" t="s">
        <v>29</v>
      </c>
      <c r="C162" s="170"/>
      <c r="D162" s="170"/>
      <c r="E162" s="171"/>
      <c r="F162" s="171"/>
      <c r="G162" s="172"/>
      <c r="H162" s="173" t="s">
        <v>245</v>
      </c>
      <c r="I162" s="174"/>
      <c r="J162" s="175"/>
      <c r="L162" t="str">
        <f>B162</f>
        <v>BLACK LABEL</v>
      </c>
    </row>
    <row r="163" spans="1:14" ht="15.75" thickBot="1" x14ac:dyDescent="0.3">
      <c r="A163" s="168" t="s">
        <v>246</v>
      </c>
      <c r="B163" s="169"/>
      <c r="C163" s="170"/>
      <c r="D163" s="176"/>
      <c r="E163" s="177"/>
      <c r="F163" s="177"/>
      <c r="G163" s="178"/>
      <c r="H163" s="255" t="s">
        <v>247</v>
      </c>
      <c r="I163" s="256"/>
      <c r="J163" s="175">
        <f>[1]MENU!H130</f>
        <v>0</v>
      </c>
    </row>
    <row r="164" spans="1:14" ht="15.75" thickBot="1" x14ac:dyDescent="0.3">
      <c r="A164" s="180" t="s">
        <v>248</v>
      </c>
      <c r="B164" s="174"/>
      <c r="C164" s="181">
        <v>1</v>
      </c>
      <c r="D164" s="182" t="s">
        <v>249</v>
      </c>
      <c r="E164" s="183"/>
      <c r="F164" s="183"/>
      <c r="G164" s="184"/>
      <c r="H164" s="253" t="s">
        <v>250</v>
      </c>
      <c r="I164" s="254"/>
      <c r="J164" s="175" t="e">
        <f>J165/C164</f>
        <v>#VALUE!</v>
      </c>
      <c r="L164" t="s">
        <v>251</v>
      </c>
    </row>
    <row r="165" spans="1:14" ht="15.75" thickBot="1" x14ac:dyDescent="0.3">
      <c r="A165" s="180" t="s">
        <v>252</v>
      </c>
      <c r="B165" s="185"/>
      <c r="C165" s="186">
        <f>B175</f>
        <v>2.33</v>
      </c>
      <c r="D165" s="187" t="s">
        <v>253</v>
      </c>
      <c r="E165" s="183"/>
      <c r="F165" s="183"/>
      <c r="G165" s="184"/>
      <c r="H165" s="173" t="s">
        <v>254</v>
      </c>
      <c r="I165" s="174"/>
      <c r="J165" s="175" t="e">
        <f>H175</f>
        <v>#VALUE!</v>
      </c>
    </row>
    <row r="166" spans="1:14" ht="15.75" thickBot="1" x14ac:dyDescent="0.3">
      <c r="A166" s="180" t="s">
        <v>201</v>
      </c>
      <c r="B166" s="185"/>
      <c r="C166" s="188">
        <f>[1]MENU!F130</f>
        <v>0</v>
      </c>
      <c r="D166" s="187" t="s">
        <v>255</v>
      </c>
      <c r="E166" s="183"/>
      <c r="F166" s="183"/>
      <c r="G166" s="184"/>
      <c r="H166" s="173" t="s">
        <v>256</v>
      </c>
      <c r="I166" s="185"/>
      <c r="J166" s="190" t="e">
        <f>(J163-J164)/J163</f>
        <v>#VALUE!</v>
      </c>
    </row>
    <row r="167" spans="1:14" ht="15.75" thickBot="1" x14ac:dyDescent="0.3">
      <c r="A167" s="182" t="s">
        <v>257</v>
      </c>
      <c r="B167" s="181" t="s">
        <v>258</v>
      </c>
      <c r="C167" s="181" t="s">
        <v>259</v>
      </c>
      <c r="D167" s="181" t="s">
        <v>260</v>
      </c>
      <c r="E167" s="181" t="s">
        <v>261</v>
      </c>
      <c r="F167" s="191" t="s">
        <v>201</v>
      </c>
      <c r="G167" s="192" t="s">
        <v>262</v>
      </c>
      <c r="H167" s="223" t="s">
        <v>263</v>
      </c>
      <c r="I167" s="194"/>
      <c r="J167" s="195"/>
      <c r="L167" s="196" t="s">
        <v>257</v>
      </c>
      <c r="M167" s="196" t="s">
        <v>264</v>
      </c>
      <c r="N167" s="196" t="s">
        <v>259</v>
      </c>
    </row>
    <row r="168" spans="1:14" x14ac:dyDescent="0.25">
      <c r="A168" s="197" t="s">
        <v>290</v>
      </c>
      <c r="B168" s="198">
        <v>1</v>
      </c>
      <c r="C168" s="199" t="s">
        <v>193</v>
      </c>
      <c r="D168" s="200">
        <v>1</v>
      </c>
      <c r="E168" s="198">
        <f>B168/D168</f>
        <v>1</v>
      </c>
      <c r="F168" s="201">
        <f>B168*$C$52</f>
        <v>0</v>
      </c>
      <c r="G168" s="202" t="str">
        <f>IFERROR(VLOOKUP(A168,'[2]CÓDIGOS E PREÇOS'!$C$4:$D$303,2,0),"verificar item")</f>
        <v>verificar item</v>
      </c>
      <c r="H168" s="203" t="e">
        <f>G168*E168</f>
        <v>#VALUE!</v>
      </c>
      <c r="I168" s="204"/>
      <c r="J168" s="205"/>
      <c r="L168" s="206" t="str">
        <f>A168</f>
        <v>PÃO HB BRIOCHE 4" CT</v>
      </c>
      <c r="M168" s="207">
        <f>F168</f>
        <v>0</v>
      </c>
      <c r="N168" s="208" t="str">
        <f>C168</f>
        <v>KG</v>
      </c>
    </row>
    <row r="169" spans="1:14" x14ac:dyDescent="0.25">
      <c r="A169" s="197" t="s">
        <v>296</v>
      </c>
      <c r="B169" s="198">
        <v>0.2</v>
      </c>
      <c r="C169" s="199" t="s">
        <v>193</v>
      </c>
      <c r="D169" s="200">
        <v>1</v>
      </c>
      <c r="E169" s="198">
        <f t="shared" ref="E169:E173" si="63">B169/D169</f>
        <v>0.2</v>
      </c>
      <c r="F169" s="201">
        <f t="shared" ref="F169:F173" si="64">B169*$C$52</f>
        <v>0</v>
      </c>
      <c r="G169" s="202" t="str">
        <f>IFERROR(VLOOKUP(A169,'[2]CÓDIGOS E PREÇOS'!$C$4:$D$303,2,0),"verificar item")</f>
        <v>verificar item</v>
      </c>
      <c r="H169" s="203" t="e">
        <f t="shared" ref="H169:H173" si="65">G169*E169</f>
        <v>#VALUE!</v>
      </c>
      <c r="I169" s="204"/>
      <c r="J169" s="205"/>
      <c r="L169" s="206" t="str">
        <f t="shared" ref="L169:L174" si="66">A169</f>
        <v>COSTELA BURGER</v>
      </c>
      <c r="M169" s="207">
        <f t="shared" ref="M169:M174" si="67">F169</f>
        <v>0</v>
      </c>
      <c r="N169" s="208" t="str">
        <f t="shared" ref="N169:N174" si="68">C169</f>
        <v>KG</v>
      </c>
    </row>
    <row r="170" spans="1:14" x14ac:dyDescent="0.25">
      <c r="A170" s="197" t="s">
        <v>297</v>
      </c>
      <c r="B170" s="198">
        <v>0.03</v>
      </c>
      <c r="C170" s="199" t="s">
        <v>193</v>
      </c>
      <c r="D170" s="200">
        <v>1</v>
      </c>
      <c r="E170" s="198">
        <f t="shared" si="63"/>
        <v>0.03</v>
      </c>
      <c r="F170" s="201">
        <f t="shared" si="64"/>
        <v>0</v>
      </c>
      <c r="G170" s="202" t="str">
        <f>IFERROR(VLOOKUP(A170,'[2]CÓDIGOS E PREÇOS'!$C$4:$D$303,2,0),"verificar item")</f>
        <v>verificar item</v>
      </c>
      <c r="H170" s="203" t="e">
        <f t="shared" si="65"/>
        <v>#VALUE!</v>
      </c>
      <c r="I170" s="204"/>
      <c r="J170" s="205"/>
      <c r="L170" s="206" t="str">
        <f t="shared" si="66"/>
        <v>TUTANO BOVINO</v>
      </c>
      <c r="M170" s="207">
        <f t="shared" si="67"/>
        <v>0</v>
      </c>
      <c r="N170" s="208" t="str">
        <f t="shared" si="68"/>
        <v>KG</v>
      </c>
    </row>
    <row r="171" spans="1:14" x14ac:dyDescent="0.25">
      <c r="A171" s="197" t="s">
        <v>298</v>
      </c>
      <c r="B171" s="198">
        <v>0.04</v>
      </c>
      <c r="C171" s="199" t="s">
        <v>193</v>
      </c>
      <c r="D171" s="200">
        <v>1</v>
      </c>
      <c r="E171" s="198">
        <f t="shared" si="63"/>
        <v>0.04</v>
      </c>
      <c r="F171" s="201">
        <f t="shared" si="64"/>
        <v>0</v>
      </c>
      <c r="G171" s="202" t="str">
        <f>IFERROR(VLOOKUP(A171,'[2]CÓDIGOS E PREÇOS'!$C$4:$D$303,2,0),"verificar item")</f>
        <v>verificar item</v>
      </c>
      <c r="H171" s="203" t="e">
        <f t="shared" si="65"/>
        <v>#VALUE!</v>
      </c>
      <c r="I171" s="204"/>
      <c r="J171" s="205"/>
      <c r="L171" s="206" t="str">
        <f t="shared" si="66"/>
        <v>QUEIJO TRUFADO</v>
      </c>
      <c r="M171" s="207">
        <f t="shared" si="67"/>
        <v>0</v>
      </c>
      <c r="N171" s="208" t="str">
        <f t="shared" si="68"/>
        <v>KG</v>
      </c>
    </row>
    <row r="172" spans="1:14" x14ac:dyDescent="0.25">
      <c r="A172" s="197" t="s">
        <v>299</v>
      </c>
      <c r="B172" s="198">
        <v>0.04</v>
      </c>
      <c r="C172" s="199" t="s">
        <v>193</v>
      </c>
      <c r="D172" s="200">
        <v>1</v>
      </c>
      <c r="E172" s="198">
        <f t="shared" si="63"/>
        <v>0.04</v>
      </c>
      <c r="F172" s="201">
        <f t="shared" si="64"/>
        <v>0</v>
      </c>
      <c r="G172" s="202" t="str">
        <f>IFERROR(VLOOKUP(A172,'[2]CÓDIGOS E PREÇOS'!$C$4:$D$303,2,0),"verificar item")</f>
        <v>verificar item</v>
      </c>
      <c r="H172" s="203" t="e">
        <f t="shared" si="65"/>
        <v>#VALUE!</v>
      </c>
      <c r="I172" s="204"/>
      <c r="J172" s="205"/>
      <c r="L172" s="206" t="str">
        <f t="shared" si="66"/>
        <v>MAIONESE DE ALHO ASSADO</v>
      </c>
      <c r="M172" s="207">
        <f t="shared" si="67"/>
        <v>0</v>
      </c>
      <c r="N172" s="208" t="str">
        <f t="shared" si="68"/>
        <v>KG</v>
      </c>
    </row>
    <row r="173" spans="1:14" x14ac:dyDescent="0.25">
      <c r="A173" s="197" t="s">
        <v>292</v>
      </c>
      <c r="B173" s="198">
        <v>0.02</v>
      </c>
      <c r="C173" s="199" t="s">
        <v>193</v>
      </c>
      <c r="D173" s="200">
        <v>1</v>
      </c>
      <c r="E173" s="198">
        <f t="shared" si="63"/>
        <v>0.02</v>
      </c>
      <c r="F173" s="201">
        <f t="shared" si="64"/>
        <v>0</v>
      </c>
      <c r="G173" s="202" t="str">
        <f>IFERROR(VLOOKUP(A173,'[2]CÓDIGOS E PREÇOS'!$C$4:$D$303,2,0),"verificar item")</f>
        <v>verificar item</v>
      </c>
      <c r="H173" s="203" t="e">
        <f t="shared" si="65"/>
        <v>#VALUE!</v>
      </c>
      <c r="I173" s="204"/>
      <c r="J173" s="205"/>
      <c r="L173" s="206" t="str">
        <f t="shared" si="66"/>
        <v>CEBOLA CARAMELIZADA</v>
      </c>
      <c r="M173" s="207">
        <f t="shared" si="67"/>
        <v>0</v>
      </c>
      <c r="N173" s="208" t="str">
        <f t="shared" si="68"/>
        <v>KG</v>
      </c>
    </row>
    <row r="174" spans="1:14" ht="15.75" thickBot="1" x14ac:dyDescent="0.3">
      <c r="A174" s="197" t="s">
        <v>271</v>
      </c>
      <c r="B174" s="198">
        <v>1</v>
      </c>
      <c r="C174" s="199" t="s">
        <v>193</v>
      </c>
      <c r="D174" s="200">
        <v>1</v>
      </c>
      <c r="E174" s="198">
        <f>B174/D174</f>
        <v>1</v>
      </c>
      <c r="F174" s="201">
        <f>B174*$C$52</f>
        <v>0</v>
      </c>
      <c r="G174" s="202" t="str">
        <f>IFERROR(VLOOKUP(A174,'[2]CÓDIGOS E PREÇOS'!$C$4:$D$303,2,0),"verificar item")</f>
        <v>verificar item</v>
      </c>
      <c r="H174" s="203" t="e">
        <f>G174*E174</f>
        <v>#VALUE!</v>
      </c>
      <c r="I174" s="204"/>
      <c r="J174" s="205"/>
      <c r="L174" s="206" t="str">
        <f t="shared" si="66"/>
        <v>PAPEL BARREIRA</v>
      </c>
      <c r="M174" s="207">
        <f t="shared" si="67"/>
        <v>0</v>
      </c>
      <c r="N174" s="208" t="str">
        <f t="shared" si="68"/>
        <v>KG</v>
      </c>
    </row>
    <row r="175" spans="1:14" ht="15.75" thickBot="1" x14ac:dyDescent="0.3">
      <c r="A175" s="209" t="s">
        <v>265</v>
      </c>
      <c r="B175" s="210">
        <f>SUM(B168:B174)</f>
        <v>2.33</v>
      </c>
      <c r="C175" s="211"/>
      <c r="D175" s="211"/>
      <c r="E175" s="211"/>
      <c r="F175" s="211"/>
      <c r="G175" s="212"/>
      <c r="H175" s="224" t="e">
        <f>SUM(H168:H174)</f>
        <v>#VALUE!</v>
      </c>
      <c r="I175" s="214"/>
      <c r="J175" s="215"/>
      <c r="L175" s="216" t="s">
        <v>266</v>
      </c>
      <c r="M175" s="217">
        <f>SUM(M168:M174)</f>
        <v>0</v>
      </c>
      <c r="N175" s="216" t="s">
        <v>193</v>
      </c>
    </row>
    <row r="176" spans="1:14" ht="15.75" thickBot="1" x14ac:dyDescent="0.3"/>
    <row r="177" spans="1:14" ht="16.5" thickBot="1" x14ac:dyDescent="0.3">
      <c r="A177" s="163" t="s">
        <v>243</v>
      </c>
      <c r="B177" s="164"/>
      <c r="C177" s="164"/>
      <c r="D177" s="164"/>
      <c r="E177" s="164"/>
      <c r="F177" s="164"/>
      <c r="G177" s="165"/>
      <c r="H177" s="166"/>
      <c r="I177" s="164"/>
      <c r="J177" s="167"/>
    </row>
    <row r="178" spans="1:14" ht="15.75" thickBot="1" x14ac:dyDescent="0.3">
      <c r="A178" s="168" t="s">
        <v>244</v>
      </c>
      <c r="B178" s="169" t="s">
        <v>31</v>
      </c>
      <c r="C178" s="170"/>
      <c r="D178" s="170"/>
      <c r="E178" s="171"/>
      <c r="F178" s="171"/>
      <c r="G178" s="172"/>
      <c r="H178" s="173" t="s">
        <v>245</v>
      </c>
      <c r="I178" s="174"/>
      <c r="J178" s="175"/>
      <c r="L178" t="str">
        <f>B178</f>
        <v>BIG DOM</v>
      </c>
    </row>
    <row r="179" spans="1:14" ht="15.75" thickBot="1" x14ac:dyDescent="0.3">
      <c r="A179" s="168" t="s">
        <v>246</v>
      </c>
      <c r="B179" s="169"/>
      <c r="C179" s="170"/>
      <c r="D179" s="176"/>
      <c r="E179" s="177"/>
      <c r="F179" s="177"/>
      <c r="G179" s="178"/>
      <c r="H179" s="255" t="s">
        <v>247</v>
      </c>
      <c r="I179" s="256"/>
      <c r="J179" s="175">
        <f>[1]MENU!H149</f>
        <v>0</v>
      </c>
    </row>
    <row r="180" spans="1:14" ht="15.75" thickBot="1" x14ac:dyDescent="0.3">
      <c r="A180" s="180" t="s">
        <v>248</v>
      </c>
      <c r="B180" s="174"/>
      <c r="C180" s="181">
        <v>1</v>
      </c>
      <c r="D180" s="182" t="s">
        <v>249</v>
      </c>
      <c r="E180" s="183"/>
      <c r="F180" s="183"/>
      <c r="G180" s="184"/>
      <c r="H180" s="253" t="s">
        <v>250</v>
      </c>
      <c r="I180" s="254"/>
      <c r="J180" s="175" t="e">
        <f>J181/C180</f>
        <v>#VALUE!</v>
      </c>
      <c r="L180" t="s">
        <v>251</v>
      </c>
    </row>
    <row r="181" spans="1:14" ht="15.75" thickBot="1" x14ac:dyDescent="0.3">
      <c r="A181" s="180" t="s">
        <v>252</v>
      </c>
      <c r="B181" s="185"/>
      <c r="C181" s="186">
        <f>B193</f>
        <v>2.6</v>
      </c>
      <c r="D181" s="187" t="s">
        <v>253</v>
      </c>
      <c r="E181" s="183"/>
      <c r="F181" s="183"/>
      <c r="G181" s="184"/>
      <c r="H181" s="173" t="s">
        <v>254</v>
      </c>
      <c r="I181" s="174"/>
      <c r="J181" s="175" t="e">
        <f>H193</f>
        <v>#VALUE!</v>
      </c>
    </row>
    <row r="182" spans="1:14" ht="15.75" thickBot="1" x14ac:dyDescent="0.3">
      <c r="A182" s="180" t="s">
        <v>201</v>
      </c>
      <c r="B182" s="185"/>
      <c r="C182" s="188">
        <f>[1]MENU!F149</f>
        <v>0</v>
      </c>
      <c r="D182" s="187" t="s">
        <v>255</v>
      </c>
      <c r="E182" s="183"/>
      <c r="F182" s="183"/>
      <c r="G182" s="184"/>
      <c r="H182" s="173" t="s">
        <v>256</v>
      </c>
      <c r="I182" s="185"/>
      <c r="J182" s="190" t="e">
        <f>(J179-J180)/J179</f>
        <v>#VALUE!</v>
      </c>
    </row>
    <row r="183" spans="1:14" ht="15.75" thickBot="1" x14ac:dyDescent="0.3">
      <c r="A183" s="182" t="s">
        <v>257</v>
      </c>
      <c r="B183" s="181" t="s">
        <v>258</v>
      </c>
      <c r="C183" s="181" t="s">
        <v>259</v>
      </c>
      <c r="D183" s="181" t="s">
        <v>260</v>
      </c>
      <c r="E183" s="181" t="s">
        <v>261</v>
      </c>
      <c r="F183" s="191" t="s">
        <v>201</v>
      </c>
      <c r="G183" s="192" t="s">
        <v>262</v>
      </c>
      <c r="H183" s="223" t="s">
        <v>263</v>
      </c>
      <c r="I183" s="194"/>
      <c r="J183" s="195"/>
      <c r="L183" s="196" t="s">
        <v>257</v>
      </c>
      <c r="M183" s="196" t="s">
        <v>264</v>
      </c>
      <c r="N183" s="196" t="s">
        <v>259</v>
      </c>
    </row>
    <row r="184" spans="1:14" x14ac:dyDescent="0.25">
      <c r="A184" s="197" t="s">
        <v>290</v>
      </c>
      <c r="B184" s="198">
        <v>1</v>
      </c>
      <c r="C184" s="199" t="s">
        <v>193</v>
      </c>
      <c r="D184" s="200">
        <v>1</v>
      </c>
      <c r="E184" s="198">
        <f>B184/D184</f>
        <v>1</v>
      </c>
      <c r="F184" s="201">
        <f>B184*$C$52</f>
        <v>0</v>
      </c>
      <c r="G184" s="202" t="str">
        <f>IFERROR(VLOOKUP(A184,'[2]CÓDIGOS E PREÇOS'!$C$4:$D$303,2,0),"verificar item")</f>
        <v>verificar item</v>
      </c>
      <c r="H184" s="203" t="e">
        <f>G184*E184</f>
        <v>#VALUE!</v>
      </c>
      <c r="I184" s="204"/>
      <c r="J184" s="205"/>
      <c r="L184" s="206" t="str">
        <f>A184</f>
        <v>PÃO HB BRIOCHE 4" CT</v>
      </c>
      <c r="M184" s="207">
        <f>F184</f>
        <v>0</v>
      </c>
      <c r="N184" s="208" t="str">
        <f>C184</f>
        <v>KG</v>
      </c>
    </row>
    <row r="185" spans="1:14" x14ac:dyDescent="0.25">
      <c r="A185" s="197" t="s">
        <v>296</v>
      </c>
      <c r="B185" s="198">
        <v>0.4</v>
      </c>
      <c r="C185" s="199" t="s">
        <v>193</v>
      </c>
      <c r="D185" s="200">
        <v>1</v>
      </c>
      <c r="E185" s="198">
        <f t="shared" ref="E185:E191" si="69">B185/D185</f>
        <v>0.4</v>
      </c>
      <c r="F185" s="201">
        <f t="shared" ref="F185:F191" si="70">B185*$C$52</f>
        <v>0</v>
      </c>
      <c r="G185" s="202" t="str">
        <f>IFERROR(VLOOKUP(A185,'[2]CÓDIGOS E PREÇOS'!$C$4:$D$303,2,0),"verificar item")</f>
        <v>verificar item</v>
      </c>
      <c r="H185" s="203" t="e">
        <f t="shared" ref="H185:H191" si="71">G185*E185</f>
        <v>#VALUE!</v>
      </c>
      <c r="I185" s="204"/>
      <c r="J185" s="205"/>
      <c r="L185" s="206" t="str">
        <f t="shared" ref="L185:L192" si="72">A185</f>
        <v>COSTELA BURGER</v>
      </c>
      <c r="M185" s="207">
        <f t="shared" ref="M185:M192" si="73">F185</f>
        <v>0</v>
      </c>
      <c r="N185" s="208" t="str">
        <f t="shared" ref="N185:N192" si="74">C185</f>
        <v>KG</v>
      </c>
    </row>
    <row r="186" spans="1:14" x14ac:dyDescent="0.25">
      <c r="A186" s="197" t="s">
        <v>286</v>
      </c>
      <c r="B186" s="198">
        <v>0.08</v>
      </c>
      <c r="C186" s="199" t="s">
        <v>193</v>
      </c>
      <c r="D186" s="200">
        <v>1</v>
      </c>
      <c r="E186" s="198">
        <f t="shared" si="69"/>
        <v>0.08</v>
      </c>
      <c r="F186" s="201">
        <f t="shared" si="70"/>
        <v>0</v>
      </c>
      <c r="G186" s="202" t="str">
        <f>IFERROR(VLOOKUP(A186,'[2]CÓDIGOS E PREÇOS'!$C$4:$D$303,2,0),"verificar item")</f>
        <v>verificar item</v>
      </c>
      <c r="H186" s="203" t="e">
        <f t="shared" si="71"/>
        <v>#VALUE!</v>
      </c>
      <c r="I186" s="204"/>
      <c r="J186" s="205"/>
      <c r="L186" s="206" t="str">
        <f t="shared" si="72"/>
        <v>QUEIJO CHEDDAR</v>
      </c>
      <c r="M186" s="207">
        <f t="shared" si="73"/>
        <v>0</v>
      </c>
      <c r="N186" s="208" t="str">
        <f t="shared" si="74"/>
        <v>KG</v>
      </c>
    </row>
    <row r="187" spans="1:14" x14ac:dyDescent="0.25">
      <c r="A187" s="197" t="s">
        <v>300</v>
      </c>
      <c r="B187" s="198">
        <v>0.02</v>
      </c>
      <c r="C187" s="199" t="s">
        <v>193</v>
      </c>
      <c r="D187" s="200">
        <v>1</v>
      </c>
      <c r="E187" s="198">
        <f t="shared" si="69"/>
        <v>0.02</v>
      </c>
      <c r="F187" s="201">
        <f t="shared" si="70"/>
        <v>0</v>
      </c>
      <c r="G187" s="202" t="str">
        <f>IFERROR(VLOOKUP(A187,'[2]CÓDIGOS E PREÇOS'!$C$4:$D$303,2,0),"verificar item")</f>
        <v>verificar item</v>
      </c>
      <c r="H187" s="203" t="e">
        <f t="shared" si="71"/>
        <v>#VALUE!</v>
      </c>
      <c r="I187" s="204"/>
      <c r="J187" s="205"/>
      <c r="L187" s="206" t="str">
        <f t="shared" si="72"/>
        <v>CEBOLA FRITA</v>
      </c>
      <c r="M187" s="207">
        <f t="shared" si="73"/>
        <v>0</v>
      </c>
      <c r="N187" s="208" t="str">
        <f t="shared" si="74"/>
        <v>KG</v>
      </c>
    </row>
    <row r="188" spans="1:14" x14ac:dyDescent="0.25">
      <c r="A188" s="197" t="s">
        <v>351</v>
      </c>
      <c r="B188" s="198">
        <v>0.01</v>
      </c>
      <c r="C188" s="199" t="s">
        <v>193</v>
      </c>
      <c r="D188" s="200">
        <v>1</v>
      </c>
      <c r="E188" s="198">
        <f t="shared" si="69"/>
        <v>0.01</v>
      </c>
      <c r="F188" s="201">
        <f t="shared" si="70"/>
        <v>0</v>
      </c>
      <c r="G188" s="202">
        <f>IFERROR(VLOOKUP(A188,'[2]CÓDIGOS E PREÇOS'!$C$4:$D$303,2,0),"verificar item")</f>
        <v>40.090000000000003</v>
      </c>
      <c r="H188" s="203">
        <f t="shared" si="71"/>
        <v>0.40090000000000003</v>
      </c>
      <c r="I188" s="204"/>
      <c r="J188" s="205"/>
      <c r="L188" s="206" t="str">
        <f t="shared" si="72"/>
        <v>PICKLES HEMMER</v>
      </c>
      <c r="M188" s="207">
        <f t="shared" si="73"/>
        <v>0</v>
      </c>
      <c r="N188" s="208" t="str">
        <f t="shared" si="74"/>
        <v>KG</v>
      </c>
    </row>
    <row r="189" spans="1:14" x14ac:dyDescent="0.25">
      <c r="A189" s="197" t="s">
        <v>110</v>
      </c>
      <c r="B189" s="198">
        <v>0.02</v>
      </c>
      <c r="C189" s="199" t="s">
        <v>193</v>
      </c>
      <c r="D189" s="200">
        <v>1</v>
      </c>
      <c r="E189" s="198">
        <f t="shared" si="69"/>
        <v>0.02</v>
      </c>
      <c r="F189" s="201">
        <f t="shared" si="70"/>
        <v>0</v>
      </c>
      <c r="G189" s="202" t="str">
        <f>IFERROR(VLOOKUP(A189,'[2]CÓDIGOS E PREÇOS'!$C$4:$D$303,2,0),"verificar item")</f>
        <v>verificar item</v>
      </c>
      <c r="H189" s="203" t="e">
        <f t="shared" si="71"/>
        <v>#VALUE!</v>
      </c>
      <c r="I189" s="204"/>
      <c r="J189" s="205"/>
      <c r="L189" s="206" t="str">
        <f t="shared" si="72"/>
        <v>ALFACE AMERICANA</v>
      </c>
      <c r="M189" s="207">
        <f t="shared" si="73"/>
        <v>0</v>
      </c>
      <c r="N189" s="208" t="str">
        <f t="shared" si="74"/>
        <v>KG</v>
      </c>
    </row>
    <row r="190" spans="1:14" x14ac:dyDescent="0.25">
      <c r="A190" s="197" t="s">
        <v>301</v>
      </c>
      <c r="B190" s="198">
        <v>0.01</v>
      </c>
      <c r="C190" s="199" t="s">
        <v>193</v>
      </c>
      <c r="D190" s="200">
        <v>1</v>
      </c>
      <c r="E190" s="198">
        <f t="shared" si="69"/>
        <v>0.01</v>
      </c>
      <c r="F190" s="201">
        <f t="shared" si="70"/>
        <v>0</v>
      </c>
      <c r="G190" s="202" t="str">
        <f>IFERROR(VLOOKUP(A190,'[2]CÓDIGOS E PREÇOS'!$C$4:$D$303,2,0),"verificar item")</f>
        <v>verificar item</v>
      </c>
      <c r="H190" s="203" t="e">
        <f t="shared" si="71"/>
        <v>#VALUE!</v>
      </c>
      <c r="I190" s="204"/>
      <c r="J190" s="205"/>
      <c r="L190" s="206" t="str">
        <f t="shared" si="72"/>
        <v>GRAVY</v>
      </c>
      <c r="M190" s="207">
        <f t="shared" si="73"/>
        <v>0</v>
      </c>
      <c r="N190" s="208" t="str">
        <f t="shared" si="74"/>
        <v>KG</v>
      </c>
    </row>
    <row r="191" spans="1:14" x14ac:dyDescent="0.25">
      <c r="A191" s="197" t="s">
        <v>285</v>
      </c>
      <c r="B191" s="198">
        <v>0.06</v>
      </c>
      <c r="C191" s="199" t="s">
        <v>193</v>
      </c>
      <c r="D191" s="200">
        <v>1</v>
      </c>
      <c r="E191" s="198">
        <f t="shared" si="69"/>
        <v>0.06</v>
      </c>
      <c r="F191" s="201">
        <f t="shared" si="70"/>
        <v>0</v>
      </c>
      <c r="G191" s="202" t="str">
        <f>IFERROR(VLOOKUP(A191,'[2]CÓDIGOS E PREÇOS'!$C$4:$D$303,2,0),"verificar item")</f>
        <v>verificar item</v>
      </c>
      <c r="H191" s="203" t="e">
        <f t="shared" si="71"/>
        <v>#VALUE!</v>
      </c>
      <c r="I191" s="204"/>
      <c r="J191" s="205"/>
      <c r="L191" s="206" t="str">
        <f t="shared" si="72"/>
        <v>MOLHO THOUSAND ISLANDS</v>
      </c>
      <c r="M191" s="207">
        <f t="shared" si="73"/>
        <v>0</v>
      </c>
      <c r="N191" s="208" t="str">
        <f t="shared" si="74"/>
        <v>KG</v>
      </c>
    </row>
    <row r="192" spans="1:14" ht="15.75" thickBot="1" x14ac:dyDescent="0.3">
      <c r="A192" s="197" t="s">
        <v>271</v>
      </c>
      <c r="B192" s="198">
        <v>1</v>
      </c>
      <c r="C192" s="199" t="s">
        <v>193</v>
      </c>
      <c r="D192" s="200">
        <v>1</v>
      </c>
      <c r="E192" s="198">
        <f>B192/D192</f>
        <v>1</v>
      </c>
      <c r="F192" s="201">
        <f>B192*$C$52</f>
        <v>0</v>
      </c>
      <c r="G192" s="202" t="str">
        <f>IFERROR(VLOOKUP(A192,'[2]CÓDIGOS E PREÇOS'!$C$4:$D$303,2,0),"verificar item")</f>
        <v>verificar item</v>
      </c>
      <c r="H192" s="203" t="e">
        <f>G192*E192</f>
        <v>#VALUE!</v>
      </c>
      <c r="I192" s="204"/>
      <c r="J192" s="205"/>
      <c r="L192" s="206" t="str">
        <f t="shared" si="72"/>
        <v>PAPEL BARREIRA</v>
      </c>
      <c r="M192" s="207">
        <f t="shared" si="73"/>
        <v>0</v>
      </c>
      <c r="N192" s="208" t="str">
        <f t="shared" si="74"/>
        <v>KG</v>
      </c>
    </row>
    <row r="193" spans="1:14" ht="15.75" thickBot="1" x14ac:dyDescent="0.3">
      <c r="A193" s="209" t="s">
        <v>265</v>
      </c>
      <c r="B193" s="210">
        <f>SUM(B184:B192)</f>
        <v>2.6</v>
      </c>
      <c r="C193" s="211"/>
      <c r="D193" s="211"/>
      <c r="E193" s="211"/>
      <c r="F193" s="211"/>
      <c r="G193" s="212"/>
      <c r="H193" s="224" t="e">
        <f>SUM(H184:H192)</f>
        <v>#VALUE!</v>
      </c>
      <c r="I193" s="214"/>
      <c r="J193" s="215"/>
      <c r="L193" s="216" t="s">
        <v>266</v>
      </c>
      <c r="M193" s="217">
        <f>SUM(M184:M192)</f>
        <v>0</v>
      </c>
      <c r="N193" s="216" t="s">
        <v>193</v>
      </c>
    </row>
    <row r="194" spans="1:14" ht="15.75" thickBot="1" x14ac:dyDescent="0.3"/>
    <row r="195" spans="1:14" ht="16.5" thickBot="1" x14ac:dyDescent="0.3">
      <c r="A195" s="163" t="s">
        <v>243</v>
      </c>
      <c r="B195" s="164"/>
      <c r="C195" s="164"/>
      <c r="D195" s="164"/>
      <c r="E195" s="164"/>
      <c r="F195" s="164"/>
      <c r="G195" s="165"/>
      <c r="H195" s="166"/>
      <c r="I195" s="164"/>
      <c r="J195" s="167"/>
    </row>
    <row r="196" spans="1:14" ht="15.75" thickBot="1" x14ac:dyDescent="0.3">
      <c r="A196" s="168" t="s">
        <v>244</v>
      </c>
      <c r="B196" s="169" t="s">
        <v>302</v>
      </c>
      <c r="C196" s="170"/>
      <c r="D196" s="170"/>
      <c r="E196" s="171"/>
      <c r="F196" s="171"/>
      <c r="G196" s="172"/>
      <c r="H196" s="173" t="s">
        <v>245</v>
      </c>
      <c r="I196" s="174"/>
      <c r="J196" s="175"/>
      <c r="L196" t="str">
        <f>B196</f>
        <v>PATTY MELT</v>
      </c>
    </row>
    <row r="197" spans="1:14" ht="15.75" thickBot="1" x14ac:dyDescent="0.3">
      <c r="A197" s="168" t="s">
        <v>246</v>
      </c>
      <c r="B197" s="169"/>
      <c r="C197" s="170"/>
      <c r="D197" s="176"/>
      <c r="E197" s="177"/>
      <c r="F197" s="177"/>
      <c r="G197" s="178"/>
      <c r="H197" s="255" t="s">
        <v>247</v>
      </c>
      <c r="I197" s="256"/>
      <c r="J197" s="175">
        <f>[1]MENU!H168</f>
        <v>0</v>
      </c>
    </row>
    <row r="198" spans="1:14" ht="15.75" thickBot="1" x14ac:dyDescent="0.3">
      <c r="A198" s="180" t="s">
        <v>248</v>
      </c>
      <c r="B198" s="174"/>
      <c r="C198" s="181">
        <v>1</v>
      </c>
      <c r="D198" s="182" t="s">
        <v>249</v>
      </c>
      <c r="E198" s="183"/>
      <c r="F198" s="183"/>
      <c r="G198" s="184"/>
      <c r="H198" s="253" t="s">
        <v>250</v>
      </c>
      <c r="I198" s="254"/>
      <c r="J198" s="175" t="e">
        <f>J199/C198</f>
        <v>#VALUE!</v>
      </c>
      <c r="L198" t="s">
        <v>251</v>
      </c>
    </row>
    <row r="199" spans="1:14" ht="15.75" thickBot="1" x14ac:dyDescent="0.3">
      <c r="A199" s="180" t="s">
        <v>252</v>
      </c>
      <c r="B199" s="185"/>
      <c r="C199" s="186">
        <f>B207</f>
        <v>2.25</v>
      </c>
      <c r="D199" s="187" t="s">
        <v>253</v>
      </c>
      <c r="E199" s="183"/>
      <c r="F199" s="183"/>
      <c r="G199" s="184"/>
      <c r="H199" s="173" t="s">
        <v>254</v>
      </c>
      <c r="I199" s="174"/>
      <c r="J199" s="175" t="e">
        <f>H207</f>
        <v>#VALUE!</v>
      </c>
    </row>
    <row r="200" spans="1:14" ht="15.75" thickBot="1" x14ac:dyDescent="0.3">
      <c r="A200" s="180" t="s">
        <v>201</v>
      </c>
      <c r="B200" s="185"/>
      <c r="C200" s="188">
        <f>[1]MENU!F168</f>
        <v>0</v>
      </c>
      <c r="D200" s="187" t="s">
        <v>255</v>
      </c>
      <c r="E200" s="183"/>
      <c r="F200" s="183"/>
      <c r="G200" s="184"/>
      <c r="H200" s="173" t="s">
        <v>256</v>
      </c>
      <c r="I200" s="185"/>
      <c r="J200" s="190" t="e">
        <f>(J197-J198)/J197</f>
        <v>#VALUE!</v>
      </c>
    </row>
    <row r="201" spans="1:14" ht="15.75" thickBot="1" x14ac:dyDescent="0.3">
      <c r="A201" s="182" t="s">
        <v>257</v>
      </c>
      <c r="B201" s="181" t="s">
        <v>258</v>
      </c>
      <c r="C201" s="181" t="s">
        <v>259</v>
      </c>
      <c r="D201" s="181" t="s">
        <v>260</v>
      </c>
      <c r="E201" s="181" t="s">
        <v>261</v>
      </c>
      <c r="F201" s="191" t="s">
        <v>201</v>
      </c>
      <c r="G201" s="192" t="s">
        <v>262</v>
      </c>
      <c r="H201" s="223" t="s">
        <v>263</v>
      </c>
      <c r="I201" s="194"/>
      <c r="J201" s="195"/>
      <c r="L201" s="196" t="s">
        <v>257</v>
      </c>
      <c r="M201" s="196" t="s">
        <v>264</v>
      </c>
      <c r="N201" s="196" t="s">
        <v>259</v>
      </c>
    </row>
    <row r="202" spans="1:14" x14ac:dyDescent="0.25">
      <c r="A202" s="197" t="s">
        <v>303</v>
      </c>
      <c r="B202" s="198">
        <v>1</v>
      </c>
      <c r="C202" s="199" t="s">
        <v>193</v>
      </c>
      <c r="D202" s="200">
        <v>1</v>
      </c>
      <c r="E202" s="198">
        <f>B202/D202</f>
        <v>1</v>
      </c>
      <c r="F202" s="201">
        <f>B202*$C$52</f>
        <v>0</v>
      </c>
      <c r="G202" s="202" t="str">
        <f>IFERROR(VLOOKUP(A202,'[2]CÓDIGOS E PREÇOS'!$C$4:$D$303,2,0),"verificar item")</f>
        <v>verificar item</v>
      </c>
      <c r="H202" s="203" t="e">
        <f>G202*E202</f>
        <v>#VALUE!</v>
      </c>
      <c r="I202" s="204"/>
      <c r="J202" s="205"/>
      <c r="L202" s="206" t="str">
        <f>A202</f>
        <v>PÃO HB RIVIERA G CT INTEGRAL</v>
      </c>
      <c r="M202" s="207">
        <f>F202</f>
        <v>0</v>
      </c>
      <c r="N202" s="208" t="str">
        <f>C202</f>
        <v>KG</v>
      </c>
    </row>
    <row r="203" spans="1:14" x14ac:dyDescent="0.25">
      <c r="A203" s="197" t="s">
        <v>284</v>
      </c>
      <c r="B203" s="198">
        <v>0.18</v>
      </c>
      <c r="C203" s="199" t="s">
        <v>193</v>
      </c>
      <c r="D203" s="200">
        <v>1</v>
      </c>
      <c r="E203" s="198">
        <f t="shared" ref="E203:E205" si="75">B203/D203</f>
        <v>0.18</v>
      </c>
      <c r="F203" s="201">
        <f t="shared" ref="F203:F205" si="76">B203*$C$52</f>
        <v>0</v>
      </c>
      <c r="G203" s="202" t="str">
        <f>IFERROR(VLOOKUP(A203,'[2]CÓDIGOS E PREÇOS'!$C$4:$D$303,2,0),"verificar item")</f>
        <v>verificar item</v>
      </c>
      <c r="H203" s="203" t="e">
        <f t="shared" ref="H203:H205" si="77">G203*E203</f>
        <v>#VALUE!</v>
      </c>
      <c r="I203" s="204"/>
      <c r="J203" s="205"/>
      <c r="L203" s="206" t="str">
        <f t="shared" ref="L203:L206" si="78">A203</f>
        <v>BLEND BURGER</v>
      </c>
      <c r="M203" s="207">
        <f t="shared" ref="M203:M206" si="79">F203</f>
        <v>0</v>
      </c>
      <c r="N203" s="208" t="str">
        <f t="shared" ref="N203:N206" si="80">C203</f>
        <v>KG</v>
      </c>
    </row>
    <row r="204" spans="1:14" x14ac:dyDescent="0.25">
      <c r="A204" s="197" t="s">
        <v>292</v>
      </c>
      <c r="B204" s="198">
        <v>0.03</v>
      </c>
      <c r="C204" s="199" t="s">
        <v>193</v>
      </c>
      <c r="D204" s="200">
        <v>1</v>
      </c>
      <c r="E204" s="198">
        <f t="shared" si="75"/>
        <v>0.03</v>
      </c>
      <c r="F204" s="201">
        <f t="shared" si="76"/>
        <v>0</v>
      </c>
      <c r="G204" s="202" t="str">
        <f>IFERROR(VLOOKUP(A204,'[2]CÓDIGOS E PREÇOS'!$C$4:$D$303,2,0),"verificar item")</f>
        <v>verificar item</v>
      </c>
      <c r="H204" s="203" t="e">
        <f t="shared" si="77"/>
        <v>#VALUE!</v>
      </c>
      <c r="I204" s="204"/>
      <c r="J204" s="205"/>
      <c r="L204" s="206" t="str">
        <f t="shared" si="78"/>
        <v>CEBOLA CARAMELIZADA</v>
      </c>
      <c r="M204" s="207">
        <f t="shared" si="79"/>
        <v>0</v>
      </c>
      <c r="N204" s="208" t="str">
        <f t="shared" si="80"/>
        <v>KG</v>
      </c>
    </row>
    <row r="205" spans="1:14" x14ac:dyDescent="0.25">
      <c r="A205" s="197" t="s">
        <v>286</v>
      </c>
      <c r="B205" s="198">
        <v>0.04</v>
      </c>
      <c r="C205" s="199" t="s">
        <v>193</v>
      </c>
      <c r="D205" s="200">
        <v>1</v>
      </c>
      <c r="E205" s="198">
        <f t="shared" si="75"/>
        <v>0.04</v>
      </c>
      <c r="F205" s="201">
        <f t="shared" si="76"/>
        <v>0</v>
      </c>
      <c r="G205" s="202" t="str">
        <f>IFERROR(VLOOKUP(A205,'[2]CÓDIGOS E PREÇOS'!$C$4:$D$303,2,0),"verificar item")</f>
        <v>verificar item</v>
      </c>
      <c r="H205" s="203" t="e">
        <f t="shared" si="77"/>
        <v>#VALUE!</v>
      </c>
      <c r="I205" s="204"/>
      <c r="J205" s="205"/>
      <c r="L205" s="206" t="str">
        <f t="shared" si="78"/>
        <v>QUEIJO CHEDDAR</v>
      </c>
      <c r="M205" s="207">
        <f t="shared" si="79"/>
        <v>0</v>
      </c>
      <c r="N205" s="208" t="str">
        <f t="shared" si="80"/>
        <v>KG</v>
      </c>
    </row>
    <row r="206" spans="1:14" ht="15.75" thickBot="1" x14ac:dyDescent="0.3">
      <c r="A206" s="197" t="s">
        <v>271</v>
      </c>
      <c r="B206" s="198">
        <v>1</v>
      </c>
      <c r="C206" s="199" t="s">
        <v>193</v>
      </c>
      <c r="D206" s="200">
        <v>1</v>
      </c>
      <c r="E206" s="198">
        <f>B206/D206</f>
        <v>1</v>
      </c>
      <c r="F206" s="201">
        <f>B206*$C$52</f>
        <v>0</v>
      </c>
      <c r="G206" s="202" t="str">
        <f>IFERROR(VLOOKUP(A206,'[2]CÓDIGOS E PREÇOS'!$C$4:$D$303,2,0),"verificar item")</f>
        <v>verificar item</v>
      </c>
      <c r="H206" s="203" t="e">
        <f>G206*E206</f>
        <v>#VALUE!</v>
      </c>
      <c r="I206" s="204"/>
      <c r="J206" s="205"/>
      <c r="L206" s="206" t="str">
        <f t="shared" si="78"/>
        <v>PAPEL BARREIRA</v>
      </c>
      <c r="M206" s="207">
        <f t="shared" si="79"/>
        <v>0</v>
      </c>
      <c r="N206" s="208" t="str">
        <f t="shared" si="80"/>
        <v>KG</v>
      </c>
    </row>
    <row r="207" spans="1:14" ht="15.75" thickBot="1" x14ac:dyDescent="0.3">
      <c r="A207" s="209" t="s">
        <v>265</v>
      </c>
      <c r="B207" s="210">
        <f>SUM(B202:B206)</f>
        <v>2.25</v>
      </c>
      <c r="C207" s="211"/>
      <c r="D207" s="211"/>
      <c r="E207" s="211"/>
      <c r="F207" s="211"/>
      <c r="G207" s="212"/>
      <c r="H207" s="224" t="e">
        <f>SUM(H202:H206)</f>
        <v>#VALUE!</v>
      </c>
      <c r="I207" s="214"/>
      <c r="J207" s="215"/>
      <c r="L207" s="216" t="s">
        <v>266</v>
      </c>
      <c r="M207" s="217">
        <f>SUM(M202:M206)</f>
        <v>0</v>
      </c>
      <c r="N207" s="216" t="s">
        <v>193</v>
      </c>
    </row>
    <row r="208" spans="1:14" ht="15.75" thickBot="1" x14ac:dyDescent="0.3"/>
    <row r="209" spans="1:14" ht="16.5" thickBot="1" x14ac:dyDescent="0.3">
      <c r="A209" s="163" t="s">
        <v>243</v>
      </c>
      <c r="B209" s="164"/>
      <c r="C209" s="164"/>
      <c r="D209" s="164"/>
      <c r="E209" s="164"/>
      <c r="F209" s="164"/>
      <c r="G209" s="165"/>
      <c r="H209" s="166"/>
      <c r="I209" s="164"/>
      <c r="J209" s="167"/>
    </row>
    <row r="210" spans="1:14" ht="15.75" thickBot="1" x14ac:dyDescent="0.3">
      <c r="A210" s="168" t="s">
        <v>244</v>
      </c>
      <c r="B210" s="169" t="s">
        <v>35</v>
      </c>
      <c r="C210" s="170"/>
      <c r="D210" s="170"/>
      <c r="E210" s="171"/>
      <c r="F210" s="171"/>
      <c r="G210" s="172"/>
      <c r="H210" s="173" t="s">
        <v>245</v>
      </c>
      <c r="I210" s="174"/>
      <c r="J210" s="175"/>
      <c r="L210" t="str">
        <f>B210</f>
        <v>RAJMA BURGER</v>
      </c>
    </row>
    <row r="211" spans="1:14" ht="15.75" thickBot="1" x14ac:dyDescent="0.3">
      <c r="A211" s="168" t="s">
        <v>246</v>
      </c>
      <c r="B211" s="169"/>
      <c r="C211" s="170"/>
      <c r="D211" s="176"/>
      <c r="E211" s="177"/>
      <c r="F211" s="177"/>
      <c r="G211" s="178"/>
      <c r="H211" s="255" t="s">
        <v>247</v>
      </c>
      <c r="I211" s="256"/>
      <c r="J211" s="175">
        <f>[1]MENU!H187</f>
        <v>0</v>
      </c>
    </row>
    <row r="212" spans="1:14" ht="15.75" thickBot="1" x14ac:dyDescent="0.3">
      <c r="A212" s="180" t="s">
        <v>248</v>
      </c>
      <c r="B212" s="174"/>
      <c r="C212" s="181">
        <v>1</v>
      </c>
      <c r="D212" s="182" t="s">
        <v>249</v>
      </c>
      <c r="E212" s="183"/>
      <c r="F212" s="183"/>
      <c r="G212" s="184"/>
      <c r="H212" s="253" t="s">
        <v>250</v>
      </c>
      <c r="I212" s="254"/>
      <c r="J212" s="175" t="e">
        <f>J213/C212</f>
        <v>#VALUE!</v>
      </c>
      <c r="L212" t="s">
        <v>251</v>
      </c>
    </row>
    <row r="213" spans="1:14" ht="15.75" thickBot="1" x14ac:dyDescent="0.3">
      <c r="A213" s="180" t="s">
        <v>252</v>
      </c>
      <c r="B213" s="185"/>
      <c r="C213" s="186">
        <f>B223</f>
        <v>2.2599999999999998</v>
      </c>
      <c r="D213" s="187" t="s">
        <v>253</v>
      </c>
      <c r="E213" s="183"/>
      <c r="F213" s="183"/>
      <c r="G213" s="184"/>
      <c r="H213" s="173" t="s">
        <v>254</v>
      </c>
      <c r="I213" s="174"/>
      <c r="J213" s="175" t="e">
        <f>H223</f>
        <v>#VALUE!</v>
      </c>
    </row>
    <row r="214" spans="1:14" ht="15.75" thickBot="1" x14ac:dyDescent="0.3">
      <c r="A214" s="180" t="s">
        <v>201</v>
      </c>
      <c r="B214" s="185"/>
      <c r="C214" s="188">
        <f>[1]MENU!F187</f>
        <v>0</v>
      </c>
      <c r="D214" s="187" t="s">
        <v>255</v>
      </c>
      <c r="E214" s="183"/>
      <c r="F214" s="183"/>
      <c r="G214" s="184"/>
      <c r="H214" s="173" t="s">
        <v>256</v>
      </c>
      <c r="I214" s="185"/>
      <c r="J214" s="190" t="e">
        <f>(J211-J212)/J211</f>
        <v>#VALUE!</v>
      </c>
    </row>
    <row r="215" spans="1:14" ht="15.75" thickBot="1" x14ac:dyDescent="0.3">
      <c r="A215" s="182" t="s">
        <v>257</v>
      </c>
      <c r="B215" s="181" t="s">
        <v>258</v>
      </c>
      <c r="C215" s="181" t="s">
        <v>259</v>
      </c>
      <c r="D215" s="181" t="s">
        <v>260</v>
      </c>
      <c r="E215" s="181" t="s">
        <v>261</v>
      </c>
      <c r="F215" s="191" t="s">
        <v>201</v>
      </c>
      <c r="G215" s="192" t="s">
        <v>262</v>
      </c>
      <c r="H215" s="223" t="s">
        <v>263</v>
      </c>
      <c r="I215" s="194"/>
      <c r="J215" s="195"/>
      <c r="L215" s="196" t="s">
        <v>257</v>
      </c>
      <c r="M215" s="196" t="s">
        <v>264</v>
      </c>
      <c r="N215" s="196" t="s">
        <v>259</v>
      </c>
    </row>
    <row r="216" spans="1:14" x14ac:dyDescent="0.25">
      <c r="A216" s="197" t="s">
        <v>303</v>
      </c>
      <c r="B216" s="198">
        <v>1</v>
      </c>
      <c r="C216" s="199" t="s">
        <v>193</v>
      </c>
      <c r="D216" s="200">
        <v>1</v>
      </c>
      <c r="E216" s="198">
        <f>B216/D216</f>
        <v>1</v>
      </c>
      <c r="F216" s="201">
        <f>B216*$C$52</f>
        <v>0</v>
      </c>
      <c r="G216" s="202" t="str">
        <f>IFERROR(VLOOKUP(A216,'[2]CÓDIGOS E PREÇOS'!$C$4:$D$303,2,0),"verificar item")</f>
        <v>verificar item</v>
      </c>
      <c r="H216" s="203" t="e">
        <f>G216*E216</f>
        <v>#VALUE!</v>
      </c>
      <c r="I216" s="204"/>
      <c r="J216" s="205"/>
      <c r="L216" s="206" t="str">
        <f>A216</f>
        <v>PÃO HB RIVIERA G CT INTEGRAL</v>
      </c>
      <c r="M216" s="207">
        <f>F216</f>
        <v>0</v>
      </c>
      <c r="N216" s="208" t="str">
        <f>C216</f>
        <v>KG</v>
      </c>
    </row>
    <row r="217" spans="1:14" x14ac:dyDescent="0.25">
      <c r="A217" s="197" t="s">
        <v>35</v>
      </c>
      <c r="B217" s="198">
        <v>0.15</v>
      </c>
      <c r="C217" s="199" t="s">
        <v>193</v>
      </c>
      <c r="D217" s="200">
        <v>1</v>
      </c>
      <c r="E217" s="198">
        <f t="shared" ref="E217:E221" si="81">B217/D217</f>
        <v>0.15</v>
      </c>
      <c r="F217" s="201">
        <f t="shared" ref="F217:F221" si="82">B217*$C$52</f>
        <v>0</v>
      </c>
      <c r="G217" s="202" t="str">
        <f>IFERROR(VLOOKUP(A217,'[2]CÓDIGOS E PREÇOS'!$C$4:$D$303,2,0),"verificar item")</f>
        <v>verificar item</v>
      </c>
      <c r="H217" s="203" t="e">
        <f t="shared" ref="H217:H221" si="83">G217*E217</f>
        <v>#VALUE!</v>
      </c>
      <c r="I217" s="204"/>
      <c r="J217" s="205"/>
      <c r="L217" s="206" t="str">
        <f t="shared" ref="L217:L222" si="84">A217</f>
        <v>RAJMA BURGER</v>
      </c>
      <c r="M217" s="207">
        <f t="shared" ref="M217:M222" si="85">F217</f>
        <v>0</v>
      </c>
      <c r="N217" s="208" t="str">
        <f t="shared" ref="N217:N222" si="86">C217</f>
        <v>KG</v>
      </c>
    </row>
    <row r="218" spans="1:14" x14ac:dyDescent="0.25">
      <c r="A218" s="197" t="s">
        <v>304</v>
      </c>
      <c r="B218" s="198">
        <v>0.04</v>
      </c>
      <c r="C218" s="199" t="s">
        <v>193</v>
      </c>
      <c r="D218" s="200">
        <v>1</v>
      </c>
      <c r="E218" s="198">
        <f t="shared" si="81"/>
        <v>0.04</v>
      </c>
      <c r="F218" s="201">
        <f t="shared" si="82"/>
        <v>0</v>
      </c>
      <c r="G218" s="202" t="str">
        <f>IFERROR(VLOOKUP(A218,'[2]CÓDIGOS E PREÇOS'!$C$4:$D$303,2,0),"verificar item")</f>
        <v>verificar item</v>
      </c>
      <c r="H218" s="203" t="e">
        <f t="shared" si="83"/>
        <v>#VALUE!</v>
      </c>
      <c r="I218" s="204"/>
      <c r="J218" s="205"/>
      <c r="L218" s="206" t="str">
        <f t="shared" si="84"/>
        <v>MOLHO TZATZIKI</v>
      </c>
      <c r="M218" s="207">
        <f t="shared" si="85"/>
        <v>0</v>
      </c>
      <c r="N218" s="208" t="str">
        <f t="shared" si="86"/>
        <v>KG</v>
      </c>
    </row>
    <row r="219" spans="1:14" x14ac:dyDescent="0.25">
      <c r="A219" s="197" t="s">
        <v>274</v>
      </c>
      <c r="B219" s="198">
        <v>0.04</v>
      </c>
      <c r="C219" s="199" t="s">
        <v>193</v>
      </c>
      <c r="D219" s="200">
        <v>1</v>
      </c>
      <c r="E219" s="198">
        <f t="shared" si="81"/>
        <v>0.04</v>
      </c>
      <c r="F219" s="201">
        <f t="shared" si="82"/>
        <v>0</v>
      </c>
      <c r="G219" s="202" t="str">
        <f>IFERROR(VLOOKUP(A219,'[2]CÓDIGOS E PREÇOS'!$C$4:$D$303,2,0),"verificar item")</f>
        <v>verificar item</v>
      </c>
      <c r="H219" s="203" t="e">
        <f t="shared" si="83"/>
        <v>#VALUE!</v>
      </c>
      <c r="I219" s="204"/>
      <c r="J219" s="205"/>
      <c r="L219" s="206" t="str">
        <f t="shared" si="84"/>
        <v>MAIONESE VERDE</v>
      </c>
      <c r="M219" s="207">
        <f t="shared" si="85"/>
        <v>0</v>
      </c>
      <c r="N219" s="208" t="str">
        <f t="shared" si="86"/>
        <v>KG</v>
      </c>
    </row>
    <row r="220" spans="1:14" x14ac:dyDescent="0.25">
      <c r="A220" s="197" t="s">
        <v>300</v>
      </c>
      <c r="B220" s="198">
        <v>0.01</v>
      </c>
      <c r="C220" s="199" t="s">
        <v>193</v>
      </c>
      <c r="D220" s="200">
        <v>1</v>
      </c>
      <c r="E220" s="198">
        <f t="shared" si="81"/>
        <v>0.01</v>
      </c>
      <c r="F220" s="201">
        <f t="shared" si="82"/>
        <v>0</v>
      </c>
      <c r="G220" s="202" t="str">
        <f>IFERROR(VLOOKUP(A220,'[2]CÓDIGOS E PREÇOS'!$C$4:$D$303,2,0),"verificar item")</f>
        <v>verificar item</v>
      </c>
      <c r="H220" s="203" t="e">
        <f t="shared" si="83"/>
        <v>#VALUE!</v>
      </c>
      <c r="I220" s="204"/>
      <c r="J220" s="205"/>
      <c r="L220" s="206" t="str">
        <f t="shared" si="84"/>
        <v>CEBOLA FRITA</v>
      </c>
      <c r="M220" s="207">
        <f t="shared" si="85"/>
        <v>0</v>
      </c>
      <c r="N220" s="208" t="str">
        <f t="shared" si="86"/>
        <v>KG</v>
      </c>
    </row>
    <row r="221" spans="1:14" x14ac:dyDescent="0.25">
      <c r="A221" s="197" t="s">
        <v>110</v>
      </c>
      <c r="B221" s="198">
        <v>0.02</v>
      </c>
      <c r="C221" s="199" t="s">
        <v>193</v>
      </c>
      <c r="D221" s="200">
        <v>1</v>
      </c>
      <c r="E221" s="198">
        <f t="shared" si="81"/>
        <v>0.02</v>
      </c>
      <c r="F221" s="201">
        <f t="shared" si="82"/>
        <v>0</v>
      </c>
      <c r="G221" s="202" t="str">
        <f>IFERROR(VLOOKUP(A221,'[2]CÓDIGOS E PREÇOS'!$C$4:$D$303,2,0),"verificar item")</f>
        <v>verificar item</v>
      </c>
      <c r="H221" s="203" t="e">
        <f t="shared" si="83"/>
        <v>#VALUE!</v>
      </c>
      <c r="I221" s="204"/>
      <c r="J221" s="205"/>
      <c r="L221" s="206" t="str">
        <f t="shared" si="84"/>
        <v>ALFACE AMERICANA</v>
      </c>
      <c r="M221" s="207">
        <f t="shared" si="85"/>
        <v>0</v>
      </c>
      <c r="N221" s="208" t="str">
        <f t="shared" si="86"/>
        <v>KG</v>
      </c>
    </row>
    <row r="222" spans="1:14" ht="15.75" thickBot="1" x14ac:dyDescent="0.3">
      <c r="A222" s="197" t="s">
        <v>271</v>
      </c>
      <c r="B222" s="198">
        <v>1</v>
      </c>
      <c r="C222" s="199" t="s">
        <v>193</v>
      </c>
      <c r="D222" s="200">
        <v>1</v>
      </c>
      <c r="E222" s="198">
        <f>B222/D222</f>
        <v>1</v>
      </c>
      <c r="F222" s="201">
        <f>B222*$C$52</f>
        <v>0</v>
      </c>
      <c r="G222" s="202" t="str">
        <f>IFERROR(VLOOKUP(A222,'[2]CÓDIGOS E PREÇOS'!$C$4:$D$303,2,0),"verificar item")</f>
        <v>verificar item</v>
      </c>
      <c r="H222" s="203" t="e">
        <f>G222*E222</f>
        <v>#VALUE!</v>
      </c>
      <c r="I222" s="204"/>
      <c r="J222" s="205"/>
      <c r="L222" s="206" t="str">
        <f t="shared" si="84"/>
        <v>PAPEL BARREIRA</v>
      </c>
      <c r="M222" s="207">
        <f t="shared" si="85"/>
        <v>0</v>
      </c>
      <c r="N222" s="208" t="str">
        <f t="shared" si="86"/>
        <v>KG</v>
      </c>
    </row>
    <row r="223" spans="1:14" ht="15.75" thickBot="1" x14ac:dyDescent="0.3">
      <c r="A223" s="209" t="s">
        <v>265</v>
      </c>
      <c r="B223" s="210">
        <f>SUM(B216:B222)</f>
        <v>2.2599999999999998</v>
      </c>
      <c r="C223" s="211"/>
      <c r="D223" s="211"/>
      <c r="E223" s="211"/>
      <c r="F223" s="211"/>
      <c r="G223" s="212"/>
      <c r="H223" s="224" t="e">
        <f>SUM(H216:H222)</f>
        <v>#VALUE!</v>
      </c>
      <c r="I223" s="214"/>
      <c r="J223" s="215"/>
      <c r="L223" s="216" t="s">
        <v>266</v>
      </c>
      <c r="M223" s="217">
        <f>SUM(M216:M222)</f>
        <v>0</v>
      </c>
      <c r="N223" s="216" t="s">
        <v>193</v>
      </c>
    </row>
    <row r="224" spans="1:14" ht="15.75" thickBot="1" x14ac:dyDescent="0.3"/>
    <row r="225" spans="1:14" ht="16.5" thickBot="1" x14ac:dyDescent="0.3">
      <c r="A225" s="163" t="s">
        <v>243</v>
      </c>
      <c r="B225" s="164"/>
      <c r="C225" s="164"/>
      <c r="D225" s="164"/>
      <c r="E225" s="164"/>
      <c r="F225" s="164"/>
      <c r="G225" s="165"/>
      <c r="H225" s="166"/>
      <c r="I225" s="164"/>
      <c r="J225" s="167"/>
    </row>
    <row r="226" spans="1:14" ht="15.75" thickBot="1" x14ac:dyDescent="0.3">
      <c r="A226" s="168" t="s">
        <v>244</v>
      </c>
      <c r="B226" s="169" t="s">
        <v>37</v>
      </c>
      <c r="C226" s="170"/>
      <c r="D226" s="170"/>
      <c r="E226" s="171"/>
      <c r="F226" s="171"/>
      <c r="G226" s="172"/>
      <c r="H226" s="173" t="s">
        <v>245</v>
      </c>
      <c r="I226" s="174"/>
      <c r="J226" s="175"/>
      <c r="L226" t="str">
        <f>B226</f>
        <v>LAMB BURGER</v>
      </c>
    </row>
    <row r="227" spans="1:14" ht="15.75" thickBot="1" x14ac:dyDescent="0.3">
      <c r="A227" s="168" t="s">
        <v>246</v>
      </c>
      <c r="B227" s="169"/>
      <c r="C227" s="170"/>
      <c r="D227" s="176"/>
      <c r="E227" s="177"/>
      <c r="F227" s="177"/>
      <c r="G227" s="178"/>
      <c r="H227" s="255" t="s">
        <v>247</v>
      </c>
      <c r="I227" s="256"/>
      <c r="J227" s="175">
        <f>[1]MENU!H203</f>
        <v>0</v>
      </c>
    </row>
    <row r="228" spans="1:14" ht="15.75" thickBot="1" x14ac:dyDescent="0.3">
      <c r="A228" s="180" t="s">
        <v>248</v>
      </c>
      <c r="B228" s="174"/>
      <c r="C228" s="181">
        <v>1</v>
      </c>
      <c r="D228" s="182" t="s">
        <v>249</v>
      </c>
      <c r="E228" s="183"/>
      <c r="F228" s="183"/>
      <c r="G228" s="184"/>
      <c r="H228" s="253" t="s">
        <v>250</v>
      </c>
      <c r="I228" s="254"/>
      <c r="J228" s="175" t="e">
        <f>J229/C228</f>
        <v>#VALUE!</v>
      </c>
      <c r="L228" t="s">
        <v>251</v>
      </c>
    </row>
    <row r="229" spans="1:14" ht="15.75" thickBot="1" x14ac:dyDescent="0.3">
      <c r="A229" s="180" t="s">
        <v>252</v>
      </c>
      <c r="B229" s="185"/>
      <c r="C229" s="186">
        <f>B239</f>
        <v>2.29</v>
      </c>
      <c r="D229" s="187" t="s">
        <v>253</v>
      </c>
      <c r="E229" s="183"/>
      <c r="F229" s="183"/>
      <c r="G229" s="184"/>
      <c r="H229" s="173" t="s">
        <v>254</v>
      </c>
      <c r="I229" s="174"/>
      <c r="J229" s="175" t="e">
        <f>H239</f>
        <v>#VALUE!</v>
      </c>
    </row>
    <row r="230" spans="1:14" ht="15.75" thickBot="1" x14ac:dyDescent="0.3">
      <c r="A230" s="180" t="s">
        <v>201</v>
      </c>
      <c r="B230" s="185"/>
      <c r="C230" s="188">
        <f>[1]MENU!F203</f>
        <v>0</v>
      </c>
      <c r="D230" s="187" t="s">
        <v>255</v>
      </c>
      <c r="E230" s="183"/>
      <c r="F230" s="183"/>
      <c r="G230" s="184"/>
      <c r="H230" s="173" t="s">
        <v>256</v>
      </c>
      <c r="I230" s="185"/>
      <c r="J230" s="190" t="e">
        <f>(J227-J228)/J227</f>
        <v>#VALUE!</v>
      </c>
    </row>
    <row r="231" spans="1:14" ht="15.75" thickBot="1" x14ac:dyDescent="0.3">
      <c r="A231" s="182" t="s">
        <v>257</v>
      </c>
      <c r="B231" s="181" t="s">
        <v>258</v>
      </c>
      <c r="C231" s="181" t="s">
        <v>259</v>
      </c>
      <c r="D231" s="181" t="s">
        <v>260</v>
      </c>
      <c r="E231" s="181" t="s">
        <v>261</v>
      </c>
      <c r="F231" s="191" t="s">
        <v>201</v>
      </c>
      <c r="G231" s="192" t="s">
        <v>262</v>
      </c>
      <c r="H231" s="223" t="s">
        <v>263</v>
      </c>
      <c r="I231" s="194"/>
      <c r="J231" s="195"/>
      <c r="L231" s="196" t="s">
        <v>257</v>
      </c>
      <c r="M231" s="196" t="s">
        <v>264</v>
      </c>
      <c r="N231" s="196" t="s">
        <v>259</v>
      </c>
    </row>
    <row r="232" spans="1:14" x14ac:dyDescent="0.25">
      <c r="A232" s="197" t="s">
        <v>290</v>
      </c>
      <c r="B232" s="198">
        <v>1</v>
      </c>
      <c r="C232" s="199" t="s">
        <v>193</v>
      </c>
      <c r="D232" s="200">
        <v>1</v>
      </c>
      <c r="E232" s="198">
        <f>B232/D232</f>
        <v>1</v>
      </c>
      <c r="F232" s="201">
        <f>B232*$C$52</f>
        <v>0</v>
      </c>
      <c r="G232" s="202" t="str">
        <f>IFERROR(VLOOKUP(A232,'[2]CÓDIGOS E PREÇOS'!$C$4:$D$303,2,0),"verificar item")</f>
        <v>verificar item</v>
      </c>
      <c r="H232" s="203" t="e">
        <f>G232*E232</f>
        <v>#VALUE!</v>
      </c>
      <c r="I232" s="204"/>
      <c r="J232" s="205"/>
      <c r="L232" s="206" t="str">
        <f>A232</f>
        <v>PÃO HB BRIOCHE 4" CT</v>
      </c>
      <c r="M232" s="207">
        <f>F232</f>
        <v>0</v>
      </c>
      <c r="N232" s="208" t="str">
        <f>C232</f>
        <v>KG</v>
      </c>
    </row>
    <row r="233" spans="1:14" x14ac:dyDescent="0.25">
      <c r="A233" s="197" t="s">
        <v>37</v>
      </c>
      <c r="B233" s="198">
        <v>0.18</v>
      </c>
      <c r="C233" s="199" t="s">
        <v>193</v>
      </c>
      <c r="D233" s="200">
        <v>1</v>
      </c>
      <c r="E233" s="198">
        <f t="shared" ref="E233:E237" si="87">B233/D233</f>
        <v>0.18</v>
      </c>
      <c r="F233" s="201">
        <f t="shared" ref="F233:F237" si="88">B233*$C$52</f>
        <v>0</v>
      </c>
      <c r="G233" s="202" t="str">
        <f>IFERROR(VLOOKUP(A233,'[2]CÓDIGOS E PREÇOS'!$C$4:$D$303,2,0),"verificar item")</f>
        <v>verificar item</v>
      </c>
      <c r="H233" s="203" t="e">
        <f t="shared" ref="H233:H237" si="89">G233*E233</f>
        <v>#VALUE!</v>
      </c>
      <c r="I233" s="204"/>
      <c r="J233" s="205"/>
      <c r="L233" s="206" t="str">
        <f t="shared" ref="L233:L238" si="90">A233</f>
        <v>LAMB BURGER</v>
      </c>
      <c r="M233" s="207">
        <f t="shared" ref="M233:M238" si="91">F233</f>
        <v>0</v>
      </c>
      <c r="N233" s="208" t="str">
        <f t="shared" ref="N233:N238" si="92">C233</f>
        <v>KG</v>
      </c>
    </row>
    <row r="234" spans="1:14" x14ac:dyDescent="0.25">
      <c r="A234" s="197" t="s">
        <v>304</v>
      </c>
      <c r="B234" s="198">
        <v>0.04</v>
      </c>
      <c r="C234" s="199" t="s">
        <v>193</v>
      </c>
      <c r="D234" s="200">
        <v>1</v>
      </c>
      <c r="E234" s="198">
        <f t="shared" si="87"/>
        <v>0.04</v>
      </c>
      <c r="F234" s="201">
        <f t="shared" si="88"/>
        <v>0</v>
      </c>
      <c r="G234" s="202" t="str">
        <f>IFERROR(VLOOKUP(A234,'[2]CÓDIGOS E PREÇOS'!$C$4:$D$303,2,0),"verificar item")</f>
        <v>verificar item</v>
      </c>
      <c r="H234" s="203" t="e">
        <f t="shared" si="89"/>
        <v>#VALUE!</v>
      </c>
      <c r="I234" s="204"/>
      <c r="J234" s="205"/>
      <c r="L234" s="206" t="str">
        <f t="shared" si="90"/>
        <v>MOLHO TZATZIKI</v>
      </c>
      <c r="M234" s="207">
        <f t="shared" si="91"/>
        <v>0</v>
      </c>
      <c r="N234" s="208" t="str">
        <f t="shared" si="92"/>
        <v>KG</v>
      </c>
    </row>
    <row r="235" spans="1:14" x14ac:dyDescent="0.25">
      <c r="A235" s="197" t="s">
        <v>300</v>
      </c>
      <c r="B235" s="198">
        <v>0.01</v>
      </c>
      <c r="C235" s="199" t="s">
        <v>193</v>
      </c>
      <c r="D235" s="200">
        <v>1</v>
      </c>
      <c r="E235" s="198">
        <f t="shared" si="87"/>
        <v>0.01</v>
      </c>
      <c r="F235" s="201">
        <f t="shared" si="88"/>
        <v>0</v>
      </c>
      <c r="G235" s="202" t="str">
        <f>IFERROR(VLOOKUP(A235,'[2]CÓDIGOS E PREÇOS'!$C$4:$D$303,2,0),"verificar item")</f>
        <v>verificar item</v>
      </c>
      <c r="H235" s="203" t="e">
        <f t="shared" si="89"/>
        <v>#VALUE!</v>
      </c>
      <c r="I235" s="204"/>
      <c r="J235" s="205"/>
      <c r="L235" s="206" t="str">
        <f t="shared" si="90"/>
        <v>CEBOLA FRITA</v>
      </c>
      <c r="M235" s="207">
        <f t="shared" si="91"/>
        <v>0</v>
      </c>
      <c r="N235" s="208" t="str">
        <f t="shared" si="92"/>
        <v>KG</v>
      </c>
    </row>
    <row r="236" spans="1:14" x14ac:dyDescent="0.25">
      <c r="A236" s="197" t="s">
        <v>133</v>
      </c>
      <c r="B236" s="198">
        <v>0.04</v>
      </c>
      <c r="C236" s="199" t="s">
        <v>193</v>
      </c>
      <c r="D236" s="200">
        <v>1</v>
      </c>
      <c r="E236" s="198">
        <f t="shared" si="87"/>
        <v>0.04</v>
      </c>
      <c r="F236" s="201">
        <f t="shared" si="88"/>
        <v>0</v>
      </c>
      <c r="G236" s="202" t="str">
        <f>IFERROR(VLOOKUP(A236,'[2]CÓDIGOS E PREÇOS'!$C$4:$D$303,2,0),"verificar item")</f>
        <v>verificar item</v>
      </c>
      <c r="H236" s="203" t="e">
        <f t="shared" si="89"/>
        <v>#VALUE!</v>
      </c>
      <c r="I236" s="204"/>
      <c r="J236" s="205"/>
      <c r="L236" s="206" t="str">
        <f t="shared" si="90"/>
        <v>QUEIJO DE CABRA</v>
      </c>
      <c r="M236" s="207">
        <f t="shared" si="91"/>
        <v>0</v>
      </c>
      <c r="N236" s="208" t="str">
        <f t="shared" si="92"/>
        <v>KG</v>
      </c>
    </row>
    <row r="237" spans="1:14" x14ac:dyDescent="0.25">
      <c r="A237" s="197" t="s">
        <v>110</v>
      </c>
      <c r="B237" s="198">
        <v>0.02</v>
      </c>
      <c r="C237" s="199" t="s">
        <v>193</v>
      </c>
      <c r="D237" s="200">
        <v>1</v>
      </c>
      <c r="E237" s="198">
        <f t="shared" si="87"/>
        <v>0.02</v>
      </c>
      <c r="F237" s="201">
        <f t="shared" si="88"/>
        <v>0</v>
      </c>
      <c r="G237" s="202" t="str">
        <f>IFERROR(VLOOKUP(A237,'[2]CÓDIGOS E PREÇOS'!$C$4:$D$303,2,0),"verificar item")</f>
        <v>verificar item</v>
      </c>
      <c r="H237" s="203" t="e">
        <f t="shared" si="89"/>
        <v>#VALUE!</v>
      </c>
      <c r="I237" s="204"/>
      <c r="J237" s="205"/>
      <c r="L237" s="206" t="str">
        <f t="shared" si="90"/>
        <v>ALFACE AMERICANA</v>
      </c>
      <c r="M237" s="207">
        <f t="shared" si="91"/>
        <v>0</v>
      </c>
      <c r="N237" s="208" t="str">
        <f t="shared" si="92"/>
        <v>KG</v>
      </c>
    </row>
    <row r="238" spans="1:14" ht="15.75" thickBot="1" x14ac:dyDescent="0.3">
      <c r="A238" s="197" t="s">
        <v>271</v>
      </c>
      <c r="B238" s="198">
        <v>1</v>
      </c>
      <c r="C238" s="199" t="s">
        <v>193</v>
      </c>
      <c r="D238" s="200">
        <v>1</v>
      </c>
      <c r="E238" s="198">
        <f>B238/D238</f>
        <v>1</v>
      </c>
      <c r="F238" s="201">
        <f>B238*$C$52</f>
        <v>0</v>
      </c>
      <c r="G238" s="202" t="str">
        <f>IFERROR(VLOOKUP(A238,'[2]CÓDIGOS E PREÇOS'!$C$4:$D$303,2,0),"verificar item")</f>
        <v>verificar item</v>
      </c>
      <c r="H238" s="203" t="e">
        <f>G238*E238</f>
        <v>#VALUE!</v>
      </c>
      <c r="I238" s="204"/>
      <c r="J238" s="205"/>
      <c r="L238" s="206" t="str">
        <f t="shared" si="90"/>
        <v>PAPEL BARREIRA</v>
      </c>
      <c r="M238" s="207">
        <f t="shared" si="91"/>
        <v>0</v>
      </c>
      <c r="N238" s="208" t="str">
        <f t="shared" si="92"/>
        <v>KG</v>
      </c>
    </row>
    <row r="239" spans="1:14" ht="15.75" thickBot="1" x14ac:dyDescent="0.3">
      <c r="A239" s="209" t="s">
        <v>265</v>
      </c>
      <c r="B239" s="210">
        <f>SUM(B232:B238)</f>
        <v>2.29</v>
      </c>
      <c r="C239" s="211"/>
      <c r="D239" s="211"/>
      <c r="E239" s="211"/>
      <c r="F239" s="211"/>
      <c r="G239" s="212"/>
      <c r="H239" s="224" t="e">
        <f>SUM(H232:H238)</f>
        <v>#VALUE!</v>
      </c>
      <c r="I239" s="214"/>
      <c r="J239" s="215"/>
      <c r="L239" s="216" t="s">
        <v>266</v>
      </c>
      <c r="M239" s="217">
        <f>SUM(M232:M238)</f>
        <v>0</v>
      </c>
      <c r="N239" s="216" t="s">
        <v>193</v>
      </c>
    </row>
    <row r="240" spans="1:14" ht="15.75" thickBot="1" x14ac:dyDescent="0.3"/>
    <row r="241" spans="1:14" ht="16.5" thickBot="1" x14ac:dyDescent="0.3">
      <c r="A241" s="163" t="s">
        <v>243</v>
      </c>
      <c r="B241" s="164"/>
      <c r="C241" s="164"/>
      <c r="D241" s="164"/>
      <c r="E241" s="164"/>
      <c r="F241" s="164"/>
      <c r="G241" s="165"/>
      <c r="H241" s="166"/>
      <c r="I241" s="164"/>
      <c r="J241" s="167"/>
    </row>
    <row r="242" spans="1:14" ht="15.75" thickBot="1" x14ac:dyDescent="0.3">
      <c r="A242" s="168" t="s">
        <v>244</v>
      </c>
      <c r="B242" s="169" t="s">
        <v>305</v>
      </c>
      <c r="C242" s="170"/>
      <c r="D242" s="170"/>
      <c r="E242" s="171"/>
      <c r="F242" s="171"/>
      <c r="G242" s="172"/>
      <c r="H242" s="173" t="s">
        <v>245</v>
      </c>
      <c r="I242" s="174"/>
      <c r="J242" s="175"/>
      <c r="L242" t="str">
        <f>B242</f>
        <v>HOT DOG CLASSIC</v>
      </c>
    </row>
    <row r="243" spans="1:14" ht="15.75" thickBot="1" x14ac:dyDescent="0.3">
      <c r="A243" s="168" t="s">
        <v>246</v>
      </c>
      <c r="B243" s="169"/>
      <c r="C243" s="170"/>
      <c r="D243" s="176"/>
      <c r="E243" s="177"/>
      <c r="F243" s="177"/>
      <c r="G243" s="178"/>
      <c r="H243" s="255" t="s">
        <v>247</v>
      </c>
      <c r="I243" s="256"/>
      <c r="J243" s="175">
        <f>[1]MENU!H219</f>
        <v>0</v>
      </c>
    </row>
    <row r="244" spans="1:14" ht="15.75" thickBot="1" x14ac:dyDescent="0.3">
      <c r="A244" s="180" t="s">
        <v>248</v>
      </c>
      <c r="B244" s="174"/>
      <c r="C244" s="181">
        <v>1</v>
      </c>
      <c r="D244" s="182" t="s">
        <v>249</v>
      </c>
      <c r="E244" s="183"/>
      <c r="F244" s="183"/>
      <c r="G244" s="184"/>
      <c r="H244" s="253" t="s">
        <v>250</v>
      </c>
      <c r="I244" s="254"/>
      <c r="J244" s="175" t="e">
        <f>J245/C244</f>
        <v>#VALUE!</v>
      </c>
      <c r="L244" t="s">
        <v>251</v>
      </c>
    </row>
    <row r="245" spans="1:14" ht="15.75" thickBot="1" x14ac:dyDescent="0.3">
      <c r="A245" s="180" t="s">
        <v>252</v>
      </c>
      <c r="B245" s="185"/>
      <c r="C245" s="186">
        <f>B255</f>
        <v>3.07</v>
      </c>
      <c r="D245" s="187" t="s">
        <v>253</v>
      </c>
      <c r="E245" s="183"/>
      <c r="F245" s="183"/>
      <c r="G245" s="184"/>
      <c r="H245" s="173" t="s">
        <v>254</v>
      </c>
      <c r="I245" s="174"/>
      <c r="J245" s="175" t="e">
        <f>H255</f>
        <v>#VALUE!</v>
      </c>
    </row>
    <row r="246" spans="1:14" ht="15.75" thickBot="1" x14ac:dyDescent="0.3">
      <c r="A246" s="180" t="s">
        <v>201</v>
      </c>
      <c r="B246" s="185"/>
      <c r="C246" s="188">
        <f>[1]MENU!F219</f>
        <v>0</v>
      </c>
      <c r="D246" s="187" t="s">
        <v>255</v>
      </c>
      <c r="E246" s="183"/>
      <c r="F246" s="183"/>
      <c r="G246" s="184"/>
      <c r="H246" s="173" t="s">
        <v>256</v>
      </c>
      <c r="I246" s="185"/>
      <c r="J246" s="190" t="e">
        <f>(J243-J244)/J243</f>
        <v>#VALUE!</v>
      </c>
    </row>
    <row r="247" spans="1:14" ht="15.75" thickBot="1" x14ac:dyDescent="0.3">
      <c r="A247" s="182" t="s">
        <v>257</v>
      </c>
      <c r="B247" s="181" t="s">
        <v>258</v>
      </c>
      <c r="C247" s="181" t="s">
        <v>259</v>
      </c>
      <c r="D247" s="181" t="s">
        <v>260</v>
      </c>
      <c r="E247" s="181" t="s">
        <v>261</v>
      </c>
      <c r="F247" s="191" t="s">
        <v>201</v>
      </c>
      <c r="G247" s="192" t="s">
        <v>262</v>
      </c>
      <c r="H247" s="223" t="s">
        <v>263</v>
      </c>
      <c r="I247" s="194"/>
      <c r="J247" s="195"/>
      <c r="L247" s="196" t="s">
        <v>257</v>
      </c>
      <c r="M247" s="196" t="s">
        <v>264</v>
      </c>
      <c r="N247" s="196" t="s">
        <v>259</v>
      </c>
    </row>
    <row r="248" spans="1:14" x14ac:dyDescent="0.25">
      <c r="A248" s="197" t="s">
        <v>307</v>
      </c>
      <c r="B248" s="198">
        <v>1</v>
      </c>
      <c r="C248" s="199" t="s">
        <v>193</v>
      </c>
      <c r="D248" s="200">
        <v>1</v>
      </c>
      <c r="E248" s="198">
        <f>B248/D248</f>
        <v>1</v>
      </c>
      <c r="F248" s="201">
        <f>B248*$C$52</f>
        <v>0</v>
      </c>
      <c r="G248" s="202" t="str">
        <f>IFERROR(VLOOKUP(A248,'[2]CÓDIGOS E PREÇOS'!$C$4:$D$303,2,0),"verificar item")</f>
        <v>verificar item</v>
      </c>
      <c r="H248" s="203" t="e">
        <f>G248*E248</f>
        <v>#VALUE!</v>
      </c>
      <c r="I248" s="204"/>
      <c r="J248" s="205"/>
      <c r="L248" s="206" t="str">
        <f>A248</f>
        <v>PÃO HOT DOG 3/4</v>
      </c>
      <c r="M248" s="207">
        <f>F248</f>
        <v>0</v>
      </c>
      <c r="N248" s="208" t="str">
        <f>C248</f>
        <v>KG</v>
      </c>
    </row>
    <row r="249" spans="1:14" x14ac:dyDescent="0.25">
      <c r="A249" s="197" t="s">
        <v>308</v>
      </c>
      <c r="B249" s="198">
        <v>1</v>
      </c>
      <c r="C249" s="199" t="s">
        <v>193</v>
      </c>
      <c r="D249" s="200">
        <v>1</v>
      </c>
      <c r="E249" s="198">
        <f t="shared" ref="E249:E253" si="93">B249/D249</f>
        <v>1</v>
      </c>
      <c r="F249" s="201">
        <f t="shared" ref="F249:F253" si="94">B249*$C$52</f>
        <v>0</v>
      </c>
      <c r="G249" s="202" t="str">
        <f>IFERROR(VLOOKUP(A249,'[2]CÓDIGOS E PREÇOS'!$C$4:$D$303,2,0),"verificar item")</f>
        <v>verificar item</v>
      </c>
      <c r="H249" s="203" t="e">
        <f t="shared" ref="H249:H253" si="95">G249*E249</f>
        <v>#VALUE!</v>
      </c>
      <c r="I249" s="204"/>
      <c r="J249" s="205"/>
      <c r="L249" s="206" t="str">
        <f t="shared" ref="L249:L254" si="96">A249</f>
        <v>SALSICHA FRANKFURTER</v>
      </c>
      <c r="M249" s="207">
        <f t="shared" ref="M249:M254" si="97">F249</f>
        <v>0</v>
      </c>
      <c r="N249" s="208" t="str">
        <f t="shared" ref="N249:N254" si="98">C249</f>
        <v>KG</v>
      </c>
    </row>
    <row r="250" spans="1:14" x14ac:dyDescent="0.25">
      <c r="A250" s="197" t="s">
        <v>299</v>
      </c>
      <c r="B250" s="198">
        <v>0.02</v>
      </c>
      <c r="C250" s="199" t="s">
        <v>193</v>
      </c>
      <c r="D250" s="200">
        <v>1</v>
      </c>
      <c r="E250" s="198">
        <f t="shared" si="93"/>
        <v>0.02</v>
      </c>
      <c r="F250" s="201">
        <f t="shared" si="94"/>
        <v>0</v>
      </c>
      <c r="G250" s="202" t="str">
        <f>IFERROR(VLOOKUP(A250,'[2]CÓDIGOS E PREÇOS'!$C$4:$D$303,2,0),"verificar item")</f>
        <v>verificar item</v>
      </c>
      <c r="H250" s="203" t="e">
        <f t="shared" si="95"/>
        <v>#VALUE!</v>
      </c>
      <c r="I250" s="204"/>
      <c r="J250" s="205"/>
      <c r="L250" s="206" t="str">
        <f t="shared" si="96"/>
        <v>MAIONESE DE ALHO ASSADO</v>
      </c>
      <c r="M250" s="207">
        <f t="shared" si="97"/>
        <v>0</v>
      </c>
      <c r="N250" s="208" t="str">
        <f t="shared" si="98"/>
        <v>KG</v>
      </c>
    </row>
    <row r="251" spans="1:14" x14ac:dyDescent="0.25">
      <c r="A251" s="197" t="s">
        <v>135</v>
      </c>
      <c r="B251" s="198">
        <v>0.02</v>
      </c>
      <c r="C251" s="199" t="s">
        <v>193</v>
      </c>
      <c r="D251" s="200">
        <v>1</v>
      </c>
      <c r="E251" s="198">
        <f t="shared" si="93"/>
        <v>0.02</v>
      </c>
      <c r="F251" s="201">
        <f t="shared" si="94"/>
        <v>0</v>
      </c>
      <c r="G251" s="202" t="str">
        <f>IFERROR(VLOOKUP(A251,'[2]CÓDIGOS E PREÇOS'!$C$4:$D$303,2,0),"verificar item")</f>
        <v>verificar item</v>
      </c>
      <c r="H251" s="203" t="e">
        <f t="shared" si="95"/>
        <v>#VALUE!</v>
      </c>
      <c r="I251" s="204"/>
      <c r="J251" s="205"/>
      <c r="L251" s="206" t="str">
        <f t="shared" si="96"/>
        <v>CATCHUP HEMMER</v>
      </c>
      <c r="M251" s="207">
        <f t="shared" si="97"/>
        <v>0</v>
      </c>
      <c r="N251" s="208" t="str">
        <f t="shared" si="98"/>
        <v>KG</v>
      </c>
    </row>
    <row r="252" spans="1:14" x14ac:dyDescent="0.25">
      <c r="A252" s="197" t="s">
        <v>293</v>
      </c>
      <c r="B252" s="198">
        <v>0.02</v>
      </c>
      <c r="C252" s="199" t="s">
        <v>193</v>
      </c>
      <c r="D252" s="200">
        <v>1</v>
      </c>
      <c r="E252" s="198">
        <f t="shared" si="93"/>
        <v>0.02</v>
      </c>
      <c r="F252" s="201">
        <f t="shared" si="94"/>
        <v>0</v>
      </c>
      <c r="G252" s="202" t="str">
        <f>IFERROR(VLOOKUP(A252,'[2]CÓDIGOS E PREÇOS'!$C$4:$D$303,2,0),"verificar item")</f>
        <v>verificar item</v>
      </c>
      <c r="H252" s="203" t="e">
        <f t="shared" si="95"/>
        <v>#VALUE!</v>
      </c>
      <c r="I252" s="204"/>
      <c r="J252" s="205"/>
      <c r="L252" s="206" t="str">
        <f t="shared" si="96"/>
        <v>MOLHO DIJON</v>
      </c>
      <c r="M252" s="207">
        <f t="shared" si="97"/>
        <v>0</v>
      </c>
      <c r="N252" s="208" t="str">
        <f t="shared" si="98"/>
        <v>KG</v>
      </c>
    </row>
    <row r="253" spans="1:14" x14ac:dyDescent="0.25">
      <c r="A253" s="197" t="s">
        <v>300</v>
      </c>
      <c r="B253" s="198">
        <v>0.01</v>
      </c>
      <c r="C253" s="199" t="s">
        <v>193</v>
      </c>
      <c r="D253" s="200">
        <v>1</v>
      </c>
      <c r="E253" s="198">
        <f t="shared" si="93"/>
        <v>0.01</v>
      </c>
      <c r="F253" s="201">
        <f t="shared" si="94"/>
        <v>0</v>
      </c>
      <c r="G253" s="202" t="str">
        <f>IFERROR(VLOOKUP(A253,'[2]CÓDIGOS E PREÇOS'!$C$4:$D$303,2,0),"verificar item")</f>
        <v>verificar item</v>
      </c>
      <c r="H253" s="203" t="e">
        <f t="shared" si="95"/>
        <v>#VALUE!</v>
      </c>
      <c r="I253" s="204"/>
      <c r="J253" s="205"/>
      <c r="L253" s="206" t="str">
        <f t="shared" si="96"/>
        <v>CEBOLA FRITA</v>
      </c>
      <c r="M253" s="207">
        <f t="shared" si="97"/>
        <v>0</v>
      </c>
      <c r="N253" s="208" t="str">
        <f t="shared" si="98"/>
        <v>KG</v>
      </c>
    </row>
    <row r="254" spans="1:14" ht="15.75" thickBot="1" x14ac:dyDescent="0.3">
      <c r="A254" s="197" t="s">
        <v>271</v>
      </c>
      <c r="B254" s="198">
        <v>1</v>
      </c>
      <c r="C254" s="199" t="s">
        <v>193</v>
      </c>
      <c r="D254" s="200">
        <v>1</v>
      </c>
      <c r="E254" s="198">
        <f>B254/D254</f>
        <v>1</v>
      </c>
      <c r="F254" s="201">
        <f>B254*$C$52</f>
        <v>0</v>
      </c>
      <c r="G254" s="202" t="str">
        <f>IFERROR(VLOOKUP(A254,'[2]CÓDIGOS E PREÇOS'!$C$4:$D$303,2,0),"verificar item")</f>
        <v>verificar item</v>
      </c>
      <c r="H254" s="203" t="e">
        <f>G254*E254</f>
        <v>#VALUE!</v>
      </c>
      <c r="I254" s="204"/>
      <c r="J254" s="205"/>
      <c r="L254" s="206" t="str">
        <f t="shared" si="96"/>
        <v>PAPEL BARREIRA</v>
      </c>
      <c r="M254" s="207">
        <f t="shared" si="97"/>
        <v>0</v>
      </c>
      <c r="N254" s="208" t="str">
        <f t="shared" si="98"/>
        <v>KG</v>
      </c>
    </row>
    <row r="255" spans="1:14" ht="15.75" thickBot="1" x14ac:dyDescent="0.3">
      <c r="A255" s="209" t="s">
        <v>265</v>
      </c>
      <c r="B255" s="210">
        <f>SUM(B248:B254)</f>
        <v>3.07</v>
      </c>
      <c r="C255" s="211"/>
      <c r="D255" s="211"/>
      <c r="E255" s="211"/>
      <c r="F255" s="211"/>
      <c r="G255" s="212"/>
      <c r="H255" s="224" t="e">
        <f>SUM(H248:H254)</f>
        <v>#VALUE!</v>
      </c>
      <c r="I255" s="214"/>
      <c r="J255" s="215"/>
      <c r="L255" s="216" t="s">
        <v>266</v>
      </c>
      <c r="M255" s="217">
        <f>SUM(M248:M254)</f>
        <v>0</v>
      </c>
      <c r="N255" s="216" t="s">
        <v>193</v>
      </c>
    </row>
    <row r="256" spans="1:14" ht="15.75" thickBot="1" x14ac:dyDescent="0.3"/>
    <row r="257" spans="1:14" ht="16.5" thickBot="1" x14ac:dyDescent="0.3">
      <c r="A257" s="163" t="s">
        <v>243</v>
      </c>
      <c r="B257" s="164"/>
      <c r="C257" s="164"/>
      <c r="D257" s="164"/>
      <c r="E257" s="164"/>
      <c r="F257" s="164"/>
      <c r="G257" s="165"/>
      <c r="H257" s="166"/>
      <c r="I257" s="164"/>
      <c r="J257" s="167"/>
    </row>
    <row r="258" spans="1:14" ht="15.75" thickBot="1" x14ac:dyDescent="0.3">
      <c r="A258" s="168" t="s">
        <v>244</v>
      </c>
      <c r="B258" s="169" t="s">
        <v>306</v>
      </c>
      <c r="C258" s="170"/>
      <c r="D258" s="170"/>
      <c r="E258" s="171"/>
      <c r="F258" s="171"/>
      <c r="G258" s="172"/>
      <c r="H258" s="173" t="s">
        <v>245</v>
      </c>
      <c r="I258" s="174"/>
      <c r="J258" s="175"/>
      <c r="L258" t="str">
        <f>B258</f>
        <v>HOT DOG ZI GERMANS</v>
      </c>
    </row>
    <row r="259" spans="1:14" ht="15.75" thickBot="1" x14ac:dyDescent="0.3">
      <c r="A259" s="168" t="s">
        <v>246</v>
      </c>
      <c r="B259" s="169"/>
      <c r="C259" s="170"/>
      <c r="D259" s="176"/>
      <c r="E259" s="177"/>
      <c r="F259" s="177"/>
      <c r="G259" s="178"/>
      <c r="H259" s="255" t="s">
        <v>247</v>
      </c>
      <c r="I259" s="256"/>
      <c r="J259" s="175">
        <f>[1]MENU!H235</f>
        <v>0</v>
      </c>
    </row>
    <row r="260" spans="1:14" ht="15.75" thickBot="1" x14ac:dyDescent="0.3">
      <c r="A260" s="180" t="s">
        <v>248</v>
      </c>
      <c r="B260" s="174"/>
      <c r="C260" s="181">
        <v>1</v>
      </c>
      <c r="D260" s="182" t="s">
        <v>249</v>
      </c>
      <c r="E260" s="183"/>
      <c r="F260" s="183"/>
      <c r="G260" s="184"/>
      <c r="H260" s="253" t="s">
        <v>250</v>
      </c>
      <c r="I260" s="254"/>
      <c r="J260" s="175" t="e">
        <f>J261/C260</f>
        <v>#VALUE!</v>
      </c>
      <c r="L260" t="s">
        <v>251</v>
      </c>
    </row>
    <row r="261" spans="1:14" ht="15.75" thickBot="1" x14ac:dyDescent="0.3">
      <c r="A261" s="180" t="s">
        <v>252</v>
      </c>
      <c r="B261" s="185"/>
      <c r="C261" s="186">
        <f>B269</f>
        <v>2.0699999999999998</v>
      </c>
      <c r="D261" s="187" t="s">
        <v>253</v>
      </c>
      <c r="E261" s="183"/>
      <c r="F261" s="183"/>
      <c r="G261" s="184"/>
      <c r="H261" s="173" t="s">
        <v>254</v>
      </c>
      <c r="I261" s="174"/>
      <c r="J261" s="175" t="e">
        <f>H269</f>
        <v>#VALUE!</v>
      </c>
    </row>
    <row r="262" spans="1:14" ht="15.75" thickBot="1" x14ac:dyDescent="0.3">
      <c r="A262" s="180" t="s">
        <v>201</v>
      </c>
      <c r="B262" s="185"/>
      <c r="C262" s="188">
        <f>[1]MENU!F235</f>
        <v>0</v>
      </c>
      <c r="D262" s="187" t="s">
        <v>255</v>
      </c>
      <c r="E262" s="183"/>
      <c r="F262" s="183"/>
      <c r="G262" s="184"/>
      <c r="H262" s="173" t="s">
        <v>256</v>
      </c>
      <c r="I262" s="185"/>
      <c r="J262" s="190" t="e">
        <f>(J259-J260)/J259</f>
        <v>#VALUE!</v>
      </c>
    </row>
    <row r="263" spans="1:14" ht="15.75" thickBot="1" x14ac:dyDescent="0.3">
      <c r="A263" s="182" t="s">
        <v>257</v>
      </c>
      <c r="B263" s="181" t="s">
        <v>258</v>
      </c>
      <c r="C263" s="181" t="s">
        <v>259</v>
      </c>
      <c r="D263" s="181" t="s">
        <v>260</v>
      </c>
      <c r="E263" s="181" t="s">
        <v>261</v>
      </c>
      <c r="F263" s="191" t="s">
        <v>201</v>
      </c>
      <c r="G263" s="192" t="s">
        <v>262</v>
      </c>
      <c r="H263" s="223" t="s">
        <v>263</v>
      </c>
      <c r="I263" s="194"/>
      <c r="J263" s="195"/>
      <c r="L263" s="196" t="s">
        <v>257</v>
      </c>
      <c r="M263" s="196" t="s">
        <v>264</v>
      </c>
      <c r="N263" s="196" t="s">
        <v>259</v>
      </c>
    </row>
    <row r="264" spans="1:14" x14ac:dyDescent="0.25">
      <c r="A264" s="197" t="s">
        <v>307</v>
      </c>
      <c r="B264" s="198">
        <v>1</v>
      </c>
      <c r="C264" s="199" t="s">
        <v>193</v>
      </c>
      <c r="D264" s="200">
        <v>1</v>
      </c>
      <c r="E264" s="198">
        <f>B264/D264</f>
        <v>1</v>
      </c>
      <c r="F264" s="201">
        <f>B264*$C$52</f>
        <v>0</v>
      </c>
      <c r="G264" s="202" t="str">
        <f>IFERROR(VLOOKUP(A264,'[2]CÓDIGOS E PREÇOS'!$C$4:$D$303,2,0),"verificar item")</f>
        <v>verificar item</v>
      </c>
      <c r="H264" s="203" t="e">
        <f>G264*E264</f>
        <v>#VALUE!</v>
      </c>
      <c r="I264" s="204"/>
      <c r="J264" s="205"/>
      <c r="L264" s="206" t="str">
        <f>A264</f>
        <v>PÃO HOT DOG 3/4</v>
      </c>
      <c r="M264" s="207">
        <f>F264</f>
        <v>0</v>
      </c>
      <c r="N264" s="208" t="str">
        <f>C264</f>
        <v>KG</v>
      </c>
    </row>
    <row r="265" spans="1:14" x14ac:dyDescent="0.25">
      <c r="A265" s="197" t="s">
        <v>308</v>
      </c>
      <c r="B265" s="198">
        <v>1</v>
      </c>
      <c r="C265" s="199" t="s">
        <v>193</v>
      </c>
      <c r="D265" s="200">
        <v>1</v>
      </c>
      <c r="E265" s="198">
        <f t="shared" ref="E265:E268" si="99">B265/D265</f>
        <v>1</v>
      </c>
      <c r="F265" s="201">
        <f t="shared" ref="F265:F268" si="100">B265*$C$52</f>
        <v>0</v>
      </c>
      <c r="G265" s="202" t="str">
        <f>IFERROR(VLOOKUP(A265,'[2]CÓDIGOS E PREÇOS'!$C$4:$D$303,2,0),"verificar item")</f>
        <v>verificar item</v>
      </c>
      <c r="H265" s="203" t="e">
        <f t="shared" ref="H265:H268" si="101">G265*E265</f>
        <v>#VALUE!</v>
      </c>
      <c r="I265" s="204"/>
      <c r="J265" s="205"/>
      <c r="L265" s="206" t="str">
        <f t="shared" ref="L265:L268" si="102">A265</f>
        <v>SALSICHA FRANKFURTER</v>
      </c>
      <c r="M265" s="207">
        <f t="shared" ref="M265:M268" si="103">F265</f>
        <v>0</v>
      </c>
      <c r="N265" s="208" t="str">
        <f t="shared" ref="N265:N268" si="104">C265</f>
        <v>KG</v>
      </c>
    </row>
    <row r="266" spans="1:14" x14ac:dyDescent="0.25">
      <c r="A266" s="197" t="s">
        <v>295</v>
      </c>
      <c r="B266" s="198">
        <v>0.04</v>
      </c>
      <c r="C266" s="199" t="s">
        <v>193</v>
      </c>
      <c r="D266" s="200">
        <v>1</v>
      </c>
      <c r="E266" s="198">
        <f t="shared" si="99"/>
        <v>0.04</v>
      </c>
      <c r="F266" s="201">
        <f t="shared" si="100"/>
        <v>0</v>
      </c>
      <c r="G266" s="202" t="str">
        <f>IFERROR(VLOOKUP(A266,'[2]CÓDIGOS E PREÇOS'!$C$4:$D$303,2,0),"verificar item")</f>
        <v>verificar item</v>
      </c>
      <c r="H266" s="203" t="e">
        <f t="shared" si="101"/>
        <v>#VALUE!</v>
      </c>
      <c r="I266" s="204"/>
      <c r="J266" s="205"/>
      <c r="L266" s="206" t="str">
        <f t="shared" si="102"/>
        <v>COLESLAW</v>
      </c>
      <c r="M266" s="207">
        <f t="shared" si="103"/>
        <v>0</v>
      </c>
      <c r="N266" s="208" t="str">
        <f t="shared" si="104"/>
        <v>KG</v>
      </c>
    </row>
    <row r="267" spans="1:14" x14ac:dyDescent="0.25">
      <c r="A267" s="197" t="s">
        <v>351</v>
      </c>
      <c r="B267" s="198">
        <v>0.01</v>
      </c>
      <c r="C267" s="199" t="s">
        <v>193</v>
      </c>
      <c r="D267" s="200">
        <v>1</v>
      </c>
      <c r="E267" s="198">
        <f t="shared" si="99"/>
        <v>0.01</v>
      </c>
      <c r="F267" s="201">
        <f t="shared" si="100"/>
        <v>0</v>
      </c>
      <c r="G267" s="202">
        <f>IFERROR(VLOOKUP(A267,'[2]CÓDIGOS E PREÇOS'!$C$4:$D$303,2,0),"verificar item")</f>
        <v>40.090000000000003</v>
      </c>
      <c r="H267" s="203">
        <f t="shared" si="101"/>
        <v>0.40090000000000003</v>
      </c>
      <c r="I267" s="204"/>
      <c r="J267" s="205"/>
      <c r="L267" s="206" t="str">
        <f t="shared" si="102"/>
        <v>PICKLES HEMMER</v>
      </c>
      <c r="M267" s="207">
        <f t="shared" si="103"/>
        <v>0</v>
      </c>
      <c r="N267" s="208" t="str">
        <f t="shared" si="104"/>
        <v>KG</v>
      </c>
    </row>
    <row r="268" spans="1:14" ht="15.75" thickBot="1" x14ac:dyDescent="0.3">
      <c r="A268" s="197" t="s">
        <v>309</v>
      </c>
      <c r="B268" s="198">
        <v>0.02</v>
      </c>
      <c r="C268" s="199" t="s">
        <v>193</v>
      </c>
      <c r="D268" s="200">
        <v>1</v>
      </c>
      <c r="E268" s="198">
        <f t="shared" si="99"/>
        <v>0.02</v>
      </c>
      <c r="F268" s="201">
        <f t="shared" si="100"/>
        <v>0</v>
      </c>
      <c r="G268" s="202" t="str">
        <f>IFERROR(VLOOKUP(A268,'[2]CÓDIGOS E PREÇOS'!$C$4:$D$303,2,0),"verificar item")</f>
        <v>verificar item</v>
      </c>
      <c r="H268" s="203" t="e">
        <f t="shared" si="101"/>
        <v>#VALUE!</v>
      </c>
      <c r="I268" s="204"/>
      <c r="J268" s="205"/>
      <c r="L268" s="206" t="str">
        <f t="shared" si="102"/>
        <v>MOSTARDA ESCURA</v>
      </c>
      <c r="M268" s="207">
        <f t="shared" si="103"/>
        <v>0</v>
      </c>
      <c r="N268" s="208" t="str">
        <f t="shared" si="104"/>
        <v>KG</v>
      </c>
    </row>
    <row r="269" spans="1:14" ht="15.75" thickBot="1" x14ac:dyDescent="0.3">
      <c r="A269" s="209" t="s">
        <v>265</v>
      </c>
      <c r="B269" s="210">
        <f>SUM(B264:B268)</f>
        <v>2.0699999999999998</v>
      </c>
      <c r="C269" s="211"/>
      <c r="D269" s="211"/>
      <c r="E269" s="211"/>
      <c r="F269" s="211"/>
      <c r="G269" s="212"/>
      <c r="H269" s="224" t="e">
        <f>SUM(H264:H268)</f>
        <v>#VALUE!</v>
      </c>
      <c r="I269" s="214"/>
      <c r="J269" s="215"/>
      <c r="L269" s="216" t="s">
        <v>266</v>
      </c>
      <c r="M269" s="217">
        <f>SUM(M264:M268)</f>
        <v>0</v>
      </c>
      <c r="N269" s="216" t="s">
        <v>193</v>
      </c>
    </row>
    <row r="270" spans="1:14" ht="15.75" thickBot="1" x14ac:dyDescent="0.3"/>
    <row r="271" spans="1:14" ht="16.5" thickBot="1" x14ac:dyDescent="0.3">
      <c r="A271" s="163" t="s">
        <v>243</v>
      </c>
      <c r="B271" s="164"/>
      <c r="C271" s="164"/>
      <c r="D271" s="164"/>
      <c r="E271" s="164"/>
      <c r="F271" s="164"/>
      <c r="G271" s="165"/>
      <c r="H271" s="166"/>
      <c r="I271" s="164"/>
      <c r="J271" s="167"/>
    </row>
    <row r="272" spans="1:14" ht="15.75" thickBot="1" x14ac:dyDescent="0.3">
      <c r="A272" s="168" t="s">
        <v>244</v>
      </c>
      <c r="B272" s="169" t="s">
        <v>310</v>
      </c>
      <c r="C272" s="170"/>
      <c r="D272" s="170"/>
      <c r="E272" s="171"/>
      <c r="F272" s="171"/>
      <c r="G272" s="172"/>
      <c r="H272" s="173" t="s">
        <v>245</v>
      </c>
      <c r="I272" s="174"/>
      <c r="J272" s="175"/>
      <c r="L272" t="str">
        <f>B272</f>
        <v>SOURDOUGH ROSMARINO</v>
      </c>
    </row>
    <row r="273" spans="1:14" ht="15.75" thickBot="1" x14ac:dyDescent="0.3">
      <c r="A273" s="168" t="s">
        <v>246</v>
      </c>
      <c r="B273" s="169"/>
      <c r="C273" s="170"/>
      <c r="D273" s="176"/>
      <c r="E273" s="177"/>
      <c r="F273" s="177"/>
      <c r="G273" s="178"/>
      <c r="H273" s="255" t="s">
        <v>247</v>
      </c>
      <c r="I273" s="256"/>
      <c r="J273" s="175">
        <f>[1]MENU!H263</f>
        <v>0</v>
      </c>
    </row>
    <row r="274" spans="1:14" ht="15.75" thickBot="1" x14ac:dyDescent="0.3">
      <c r="A274" s="180" t="s">
        <v>248</v>
      </c>
      <c r="B274" s="174"/>
      <c r="C274" s="181">
        <v>1</v>
      </c>
      <c r="D274" s="182" t="s">
        <v>249</v>
      </c>
      <c r="E274" s="183"/>
      <c r="F274" s="183"/>
      <c r="G274" s="184"/>
      <c r="H274" s="253" t="s">
        <v>250</v>
      </c>
      <c r="I274" s="254"/>
      <c r="J274" s="175" t="e">
        <f>J275/C274</f>
        <v>#VALUE!</v>
      </c>
      <c r="L274" t="s">
        <v>251</v>
      </c>
    </row>
    <row r="275" spans="1:14" ht="15.75" thickBot="1" x14ac:dyDescent="0.3">
      <c r="A275" s="180" t="s">
        <v>252</v>
      </c>
      <c r="B275" s="185"/>
      <c r="C275" s="186">
        <f>B283</f>
        <v>1.175</v>
      </c>
      <c r="D275" s="187" t="s">
        <v>253</v>
      </c>
      <c r="E275" s="183"/>
      <c r="F275" s="183"/>
      <c r="G275" s="184"/>
      <c r="H275" s="173" t="s">
        <v>254</v>
      </c>
      <c r="I275" s="174"/>
      <c r="J275" s="175" t="e">
        <f>H283</f>
        <v>#VALUE!</v>
      </c>
    </row>
    <row r="276" spans="1:14" ht="15.75" thickBot="1" x14ac:dyDescent="0.3">
      <c r="A276" s="180" t="s">
        <v>201</v>
      </c>
      <c r="B276" s="185"/>
      <c r="C276" s="188">
        <f>[1]MENU!F263</f>
        <v>0</v>
      </c>
      <c r="D276" s="187" t="s">
        <v>255</v>
      </c>
      <c r="E276" s="183"/>
      <c r="F276" s="183"/>
      <c r="G276" s="184"/>
      <c r="H276" s="173" t="s">
        <v>256</v>
      </c>
      <c r="I276" s="185"/>
      <c r="J276" s="190" t="e">
        <f>(J273-J274)/J273</f>
        <v>#VALUE!</v>
      </c>
    </row>
    <row r="277" spans="1:14" ht="15.75" thickBot="1" x14ac:dyDescent="0.3">
      <c r="A277" s="182" t="s">
        <v>257</v>
      </c>
      <c r="B277" s="181" t="s">
        <v>258</v>
      </c>
      <c r="C277" s="181" t="s">
        <v>259</v>
      </c>
      <c r="D277" s="181" t="s">
        <v>260</v>
      </c>
      <c r="E277" s="181" t="s">
        <v>261</v>
      </c>
      <c r="F277" s="191" t="s">
        <v>201</v>
      </c>
      <c r="G277" s="192" t="s">
        <v>262</v>
      </c>
      <c r="H277" s="193" t="s">
        <v>263</v>
      </c>
      <c r="I277" s="194"/>
      <c r="J277" s="195"/>
      <c r="L277" s="196" t="s">
        <v>257</v>
      </c>
      <c r="M277" s="196" t="s">
        <v>264</v>
      </c>
      <c r="N277" s="196" t="s">
        <v>259</v>
      </c>
    </row>
    <row r="278" spans="1:14" x14ac:dyDescent="0.25">
      <c r="A278" s="197" t="s">
        <v>139</v>
      </c>
      <c r="B278" s="198">
        <v>0.15</v>
      </c>
      <c r="C278" s="199" t="s">
        <v>193</v>
      </c>
      <c r="D278" s="200">
        <v>1</v>
      </c>
      <c r="E278" s="198">
        <f>B278/D278</f>
        <v>0.15</v>
      </c>
      <c r="F278" s="201">
        <f>B278*$C$52</f>
        <v>0</v>
      </c>
      <c r="G278" s="202" t="str">
        <f>IFERROR(VLOOKUP(A278,'[2]CÓDIGOS E PREÇOS'!$C$4:$D$303,2,0),"verificar item")</f>
        <v>verificar item</v>
      </c>
      <c r="H278" s="203" t="e">
        <f>G278*E278</f>
        <v>#VALUE!</v>
      </c>
      <c r="I278" s="204"/>
      <c r="J278" s="205"/>
      <c r="L278" s="206" t="str">
        <f>A278</f>
        <v>PÃO SOURDOUGH</v>
      </c>
      <c r="M278" s="207">
        <f>F278</f>
        <v>0</v>
      </c>
      <c r="N278" s="208" t="str">
        <f>C278</f>
        <v>KG</v>
      </c>
    </row>
    <row r="279" spans="1:14" x14ac:dyDescent="0.25">
      <c r="A279" s="197" t="s">
        <v>105</v>
      </c>
      <c r="B279" s="198">
        <v>0.01</v>
      </c>
      <c r="C279" s="199" t="s">
        <v>193</v>
      </c>
      <c r="D279" s="200">
        <v>1</v>
      </c>
      <c r="E279" s="198">
        <f t="shared" ref="E279:E280" si="105">B279/D279</f>
        <v>0.01</v>
      </c>
      <c r="F279" s="201">
        <f t="shared" ref="F279:F280" si="106">B279*$C$52</f>
        <v>0</v>
      </c>
      <c r="G279" s="202">
        <f>IFERROR(VLOOKUP(A279,'[2]CÓDIGOS E PREÇOS'!$C$4:$D$303,2,0),"verificar item")</f>
        <v>33.520000000000003</v>
      </c>
      <c r="H279" s="203">
        <f t="shared" ref="H279:H280" si="107">G279*E279</f>
        <v>0.33520000000000005</v>
      </c>
      <c r="I279" s="204"/>
      <c r="J279" s="205"/>
      <c r="L279" s="206" t="str">
        <f t="shared" ref="L279:L282" si="108">A279</f>
        <v>AZEITE EXTRA VIRGEM</v>
      </c>
      <c r="M279" s="207">
        <f t="shared" ref="M279:M282" si="109">F279</f>
        <v>0</v>
      </c>
      <c r="N279" s="208" t="str">
        <f t="shared" ref="N279:N282" si="110">C279</f>
        <v>KG</v>
      </c>
    </row>
    <row r="280" spans="1:14" x14ac:dyDescent="0.25">
      <c r="A280" s="197" t="s">
        <v>91</v>
      </c>
      <c r="B280" s="198">
        <v>5.0000000000000001E-3</v>
      </c>
      <c r="C280" s="199" t="s">
        <v>193</v>
      </c>
      <c r="D280" s="200">
        <v>1</v>
      </c>
      <c r="E280" s="198">
        <f t="shared" si="105"/>
        <v>5.0000000000000001E-3</v>
      </c>
      <c r="F280" s="201">
        <f t="shared" si="106"/>
        <v>0</v>
      </c>
      <c r="G280" s="202">
        <f>IFERROR(VLOOKUP(A280,'[2]CÓDIGOS E PREÇOS'!$C$4:$D$303,2,0),"verificar item")</f>
        <v>20</v>
      </c>
      <c r="H280" s="203">
        <f t="shared" si="107"/>
        <v>0.1</v>
      </c>
      <c r="I280" s="204"/>
      <c r="J280" s="205"/>
      <c r="L280" s="206" t="str">
        <f t="shared" si="108"/>
        <v>ALECRIM</v>
      </c>
      <c r="M280" s="207">
        <f t="shared" si="109"/>
        <v>0</v>
      </c>
      <c r="N280" s="208" t="str">
        <f t="shared" si="110"/>
        <v>KG</v>
      </c>
    </row>
    <row r="281" spans="1:14" x14ac:dyDescent="0.25">
      <c r="A281" s="197" t="s">
        <v>141</v>
      </c>
      <c r="B281" s="198">
        <v>0.01</v>
      </c>
      <c r="C281" s="199" t="s">
        <v>193</v>
      </c>
      <c r="D281" s="200">
        <v>1</v>
      </c>
      <c r="E281" s="198">
        <f>B281/D281</f>
        <v>0.01</v>
      </c>
      <c r="F281" s="201">
        <f>B281*$C$52</f>
        <v>0</v>
      </c>
      <c r="G281" s="202">
        <f>IFERROR(VLOOKUP(A281,'[2]CÓDIGOS E PREÇOS'!$C$4:$D$303,2,0),"verificar item")</f>
        <v>50.96</v>
      </c>
      <c r="H281" s="203">
        <f>G281*E281</f>
        <v>0.50960000000000005</v>
      </c>
      <c r="I281" s="204"/>
      <c r="J281" s="205"/>
      <c r="L281" s="206" t="str">
        <f t="shared" si="108"/>
        <v>QUEIJO PARMESÃO</v>
      </c>
      <c r="M281" s="207">
        <f t="shared" si="109"/>
        <v>0</v>
      </c>
      <c r="N281" s="208" t="str">
        <f t="shared" si="110"/>
        <v>KG</v>
      </c>
    </row>
    <row r="282" spans="1:14" ht="15.75" thickBot="1" x14ac:dyDescent="0.3">
      <c r="A282" s="226" t="s">
        <v>271</v>
      </c>
      <c r="B282" s="228">
        <v>1</v>
      </c>
      <c r="F282" s="229">
        <f>B282*$C$52</f>
        <v>0</v>
      </c>
      <c r="I282" s="230"/>
      <c r="J282" s="231"/>
      <c r="L282" s="206" t="str">
        <f t="shared" si="108"/>
        <v>PAPEL BARREIRA</v>
      </c>
      <c r="M282" s="207">
        <f t="shared" si="109"/>
        <v>0</v>
      </c>
      <c r="N282" s="208">
        <f t="shared" si="110"/>
        <v>0</v>
      </c>
    </row>
    <row r="283" spans="1:14" ht="15.75" thickBot="1" x14ac:dyDescent="0.3">
      <c r="A283" s="209" t="s">
        <v>312</v>
      </c>
      <c r="B283" s="210">
        <f>SUM(B278:B282)</f>
        <v>1.175</v>
      </c>
      <c r="C283" s="211"/>
      <c r="D283" s="211"/>
      <c r="E283" s="211"/>
      <c r="F283" s="211"/>
      <c r="G283" s="212"/>
      <c r="H283" s="213" t="e">
        <f>SUM(H278:H281)</f>
        <v>#VALUE!</v>
      </c>
      <c r="I283" s="214"/>
      <c r="J283" s="215"/>
      <c r="L283" s="216" t="s">
        <v>266</v>
      </c>
      <c r="M283" s="217">
        <f>SUM(M278:M281)</f>
        <v>0</v>
      </c>
      <c r="N283" s="216" t="s">
        <v>193</v>
      </c>
    </row>
    <row r="284" spans="1:14" ht="15.75" thickBot="1" x14ac:dyDescent="0.3"/>
    <row r="285" spans="1:14" ht="16.5" thickBot="1" x14ac:dyDescent="0.3">
      <c r="A285" s="163" t="s">
        <v>243</v>
      </c>
      <c r="B285" s="164"/>
      <c r="C285" s="164"/>
      <c r="D285" s="164"/>
      <c r="E285" s="164"/>
      <c r="F285" s="164"/>
      <c r="G285" s="165"/>
      <c r="H285" s="166"/>
      <c r="I285" s="164"/>
      <c r="J285" s="167"/>
    </row>
    <row r="286" spans="1:14" ht="15.75" thickBot="1" x14ac:dyDescent="0.3">
      <c r="A286" s="168" t="s">
        <v>244</v>
      </c>
      <c r="B286" s="169" t="s">
        <v>311</v>
      </c>
      <c r="C286" s="170"/>
      <c r="D286" s="170"/>
      <c r="E286" s="171"/>
      <c r="F286" s="171"/>
      <c r="G286" s="172"/>
      <c r="H286" s="173" t="s">
        <v>245</v>
      </c>
      <c r="I286" s="174"/>
      <c r="J286" s="175"/>
      <c r="L286" t="str">
        <f>B286</f>
        <v>SOURDOUGH POMODORINI</v>
      </c>
    </row>
    <row r="287" spans="1:14" ht="15.75" thickBot="1" x14ac:dyDescent="0.3">
      <c r="A287" s="168" t="s">
        <v>246</v>
      </c>
      <c r="B287" s="169"/>
      <c r="C287" s="170"/>
      <c r="D287" s="176"/>
      <c r="E287" s="177"/>
      <c r="F287" s="177"/>
      <c r="G287" s="178"/>
      <c r="H287" s="255" t="s">
        <v>247</v>
      </c>
      <c r="I287" s="256"/>
      <c r="J287" s="175">
        <f>[1]MENU!H277</f>
        <v>0</v>
      </c>
    </row>
    <row r="288" spans="1:14" ht="15.75" thickBot="1" x14ac:dyDescent="0.3">
      <c r="A288" s="180" t="s">
        <v>248</v>
      </c>
      <c r="B288" s="174"/>
      <c r="C288" s="181">
        <v>1</v>
      </c>
      <c r="D288" s="182" t="s">
        <v>249</v>
      </c>
      <c r="E288" s="183"/>
      <c r="F288" s="183"/>
      <c r="G288" s="184"/>
      <c r="H288" s="253" t="s">
        <v>250</v>
      </c>
      <c r="I288" s="254"/>
      <c r="J288" s="175" t="e">
        <f>J289/C288</f>
        <v>#VALUE!</v>
      </c>
      <c r="L288" t="s">
        <v>251</v>
      </c>
    </row>
    <row r="289" spans="1:14" ht="15.75" thickBot="1" x14ac:dyDescent="0.3">
      <c r="A289" s="180" t="s">
        <v>252</v>
      </c>
      <c r="B289" s="185"/>
      <c r="C289" s="186">
        <f>B298</f>
        <v>1.2850000000000001</v>
      </c>
      <c r="D289" s="187" t="s">
        <v>253</v>
      </c>
      <c r="E289" s="183"/>
      <c r="F289" s="183"/>
      <c r="G289" s="184"/>
      <c r="H289" s="173" t="s">
        <v>254</v>
      </c>
      <c r="I289" s="174"/>
      <c r="J289" s="175" t="e">
        <f>H298</f>
        <v>#VALUE!</v>
      </c>
    </row>
    <row r="290" spans="1:14" ht="15.75" thickBot="1" x14ac:dyDescent="0.3">
      <c r="A290" s="180" t="s">
        <v>201</v>
      </c>
      <c r="B290" s="185"/>
      <c r="C290" s="188">
        <f>[1]MENU!F277</f>
        <v>0</v>
      </c>
      <c r="D290" s="187" t="s">
        <v>255</v>
      </c>
      <c r="E290" s="183"/>
      <c r="F290" s="183"/>
      <c r="G290" s="184"/>
      <c r="H290" s="173" t="s">
        <v>256</v>
      </c>
      <c r="I290" s="185"/>
      <c r="J290" s="190" t="e">
        <f>(J287-J288)/J287</f>
        <v>#VALUE!</v>
      </c>
    </row>
    <row r="291" spans="1:14" ht="15.75" thickBot="1" x14ac:dyDescent="0.3">
      <c r="A291" s="182" t="s">
        <v>257</v>
      </c>
      <c r="B291" s="181" t="s">
        <v>258</v>
      </c>
      <c r="C291" s="181" t="s">
        <v>259</v>
      </c>
      <c r="D291" s="181" t="s">
        <v>260</v>
      </c>
      <c r="E291" s="181" t="s">
        <v>261</v>
      </c>
      <c r="F291" s="191" t="s">
        <v>201</v>
      </c>
      <c r="G291" s="192" t="s">
        <v>262</v>
      </c>
      <c r="H291" s="223" t="s">
        <v>263</v>
      </c>
      <c r="I291" s="194"/>
      <c r="J291" s="195"/>
      <c r="L291" s="196" t="s">
        <v>257</v>
      </c>
      <c r="M291" s="196" t="s">
        <v>264</v>
      </c>
      <c r="N291" s="196" t="s">
        <v>259</v>
      </c>
    </row>
    <row r="292" spans="1:14" x14ac:dyDescent="0.25">
      <c r="A292" s="197" t="s">
        <v>139</v>
      </c>
      <c r="B292" s="198">
        <v>0.15</v>
      </c>
      <c r="C292" s="199" t="s">
        <v>193</v>
      </c>
      <c r="D292" s="200">
        <v>1</v>
      </c>
      <c r="E292" s="198">
        <f>B292/D292</f>
        <v>0.15</v>
      </c>
      <c r="F292" s="201">
        <f>B292*$C$52</f>
        <v>0</v>
      </c>
      <c r="G292" s="202" t="str">
        <f>IFERROR(VLOOKUP(A292,'[2]CÓDIGOS E PREÇOS'!$C$4:$D$303,2,0),"verificar item")</f>
        <v>verificar item</v>
      </c>
      <c r="H292" s="203" t="e">
        <f>G292*E292</f>
        <v>#VALUE!</v>
      </c>
      <c r="I292" s="204"/>
      <c r="J292" s="205"/>
      <c r="L292" s="206" t="str">
        <f>A292</f>
        <v>PÃO SOURDOUGH</v>
      </c>
      <c r="M292" s="207">
        <f>F292</f>
        <v>0</v>
      </c>
      <c r="N292" s="208" t="str">
        <f>C292</f>
        <v>KG</v>
      </c>
    </row>
    <row r="293" spans="1:14" x14ac:dyDescent="0.25">
      <c r="A293" s="197" t="s">
        <v>105</v>
      </c>
      <c r="B293" s="198">
        <v>0.01</v>
      </c>
      <c r="C293" s="199" t="s">
        <v>193</v>
      </c>
      <c r="D293" s="200">
        <v>1</v>
      </c>
      <c r="E293" s="198">
        <f t="shared" ref="E293:E297" si="111">B293/D293</f>
        <v>0.01</v>
      </c>
      <c r="F293" s="201">
        <f t="shared" ref="F293:F297" si="112">B293*$C$52</f>
        <v>0</v>
      </c>
      <c r="G293" s="202">
        <f>IFERROR(VLOOKUP(A293,'[2]CÓDIGOS E PREÇOS'!$C$4:$D$303,2,0),"verificar item")</f>
        <v>33.520000000000003</v>
      </c>
      <c r="H293" s="203">
        <f t="shared" ref="H293:H297" si="113">G293*E293</f>
        <v>0.33520000000000005</v>
      </c>
      <c r="I293" s="204"/>
      <c r="J293" s="205"/>
      <c r="L293" s="206" t="str">
        <f t="shared" ref="L293:L297" si="114">A293</f>
        <v>AZEITE EXTRA VIRGEM</v>
      </c>
      <c r="M293" s="207">
        <f t="shared" ref="M293:M297" si="115">F293</f>
        <v>0</v>
      </c>
      <c r="N293" s="208" t="str">
        <f t="shared" ref="N293:N297" si="116">C293</f>
        <v>KG</v>
      </c>
    </row>
    <row r="294" spans="1:14" x14ac:dyDescent="0.25">
      <c r="A294" s="197" t="s">
        <v>142</v>
      </c>
      <c r="B294" s="198">
        <v>0.1</v>
      </c>
      <c r="C294" s="199" t="s">
        <v>193</v>
      </c>
      <c r="D294" s="200">
        <v>1</v>
      </c>
      <c r="E294" s="198">
        <f t="shared" ref="E294:E295" si="117">B294/D294</f>
        <v>0.1</v>
      </c>
      <c r="F294" s="201">
        <f t="shared" ref="F294:F295" si="118">B294*$C$52</f>
        <v>0</v>
      </c>
      <c r="G294" s="202" t="str">
        <f>IFERROR(VLOOKUP(A294,'[2]CÓDIGOS E PREÇOS'!$C$4:$D$303,2,0),"verificar item")</f>
        <v>verificar item</v>
      </c>
      <c r="H294" s="203" t="e">
        <f t="shared" ref="H294:H295" si="119">G294*E294</f>
        <v>#VALUE!</v>
      </c>
      <c r="I294" s="204"/>
      <c r="J294" s="205"/>
      <c r="L294" s="206" t="str">
        <f t="shared" si="114"/>
        <v>TOMATE UVA</v>
      </c>
      <c r="M294" s="207">
        <f t="shared" si="115"/>
        <v>0</v>
      </c>
      <c r="N294" s="208" t="str">
        <f t="shared" si="116"/>
        <v>KG</v>
      </c>
    </row>
    <row r="295" spans="1:14" x14ac:dyDescent="0.25">
      <c r="A295" s="197" t="s">
        <v>141</v>
      </c>
      <c r="B295" s="198">
        <v>0.02</v>
      </c>
      <c r="C295" s="199" t="s">
        <v>193</v>
      </c>
      <c r="D295" s="200">
        <v>1</v>
      </c>
      <c r="E295" s="198">
        <f t="shared" si="117"/>
        <v>0.02</v>
      </c>
      <c r="F295" s="201">
        <f t="shared" si="118"/>
        <v>0</v>
      </c>
      <c r="G295" s="202">
        <f>IFERROR(VLOOKUP(A295,'[2]CÓDIGOS E PREÇOS'!$C$4:$D$303,2,0),"verificar item")</f>
        <v>50.96</v>
      </c>
      <c r="H295" s="203">
        <f t="shared" si="119"/>
        <v>1.0192000000000001</v>
      </c>
      <c r="I295" s="204"/>
      <c r="J295" s="205"/>
      <c r="L295" s="206" t="str">
        <f t="shared" si="114"/>
        <v>QUEIJO PARMESÃO</v>
      </c>
      <c r="M295" s="207">
        <f t="shared" si="115"/>
        <v>0</v>
      </c>
      <c r="N295" s="208" t="str">
        <f t="shared" si="116"/>
        <v>KG</v>
      </c>
    </row>
    <row r="296" spans="1:14" x14ac:dyDescent="0.25">
      <c r="A296" s="197" t="s">
        <v>101</v>
      </c>
      <c r="B296" s="198">
        <v>5.0000000000000001E-3</v>
      </c>
      <c r="C296" s="199" t="s">
        <v>193</v>
      </c>
      <c r="D296" s="200">
        <v>1</v>
      </c>
      <c r="E296" s="198">
        <f t="shared" si="111"/>
        <v>5.0000000000000001E-3</v>
      </c>
      <c r="F296" s="201">
        <f t="shared" si="112"/>
        <v>0</v>
      </c>
      <c r="G296" s="202" t="str">
        <f>IFERROR(VLOOKUP(A296,'[2]CÓDIGOS E PREÇOS'!$C$4:$D$303,2,0),"verificar item")</f>
        <v>verificar item</v>
      </c>
      <c r="H296" s="203" t="e">
        <f t="shared" si="113"/>
        <v>#VALUE!</v>
      </c>
      <c r="I296" s="204"/>
      <c r="J296" s="205"/>
      <c r="L296" s="206" t="str">
        <f t="shared" si="114"/>
        <v>MANJERICÃO</v>
      </c>
      <c r="M296" s="207">
        <f t="shared" si="115"/>
        <v>0</v>
      </c>
      <c r="N296" s="208" t="str">
        <f t="shared" si="116"/>
        <v>KG</v>
      </c>
    </row>
    <row r="297" spans="1:14" ht="15.75" thickBot="1" x14ac:dyDescent="0.3">
      <c r="A297" s="197" t="s">
        <v>271</v>
      </c>
      <c r="B297" s="198">
        <v>1</v>
      </c>
      <c r="C297" s="199" t="s">
        <v>193</v>
      </c>
      <c r="D297" s="200">
        <v>1</v>
      </c>
      <c r="E297" s="198">
        <f t="shared" si="111"/>
        <v>1</v>
      </c>
      <c r="F297" s="201">
        <f t="shared" si="112"/>
        <v>0</v>
      </c>
      <c r="G297" s="202" t="str">
        <f>IFERROR(VLOOKUP(A297,'[2]CÓDIGOS E PREÇOS'!$C$4:$D$303,2,0),"verificar item")</f>
        <v>verificar item</v>
      </c>
      <c r="H297" s="203" t="e">
        <f t="shared" si="113"/>
        <v>#VALUE!</v>
      </c>
      <c r="I297" s="204"/>
      <c r="J297" s="205"/>
      <c r="L297" s="206" t="str">
        <f t="shared" si="114"/>
        <v>PAPEL BARREIRA</v>
      </c>
      <c r="M297" s="207">
        <f t="shared" si="115"/>
        <v>0</v>
      </c>
      <c r="N297" s="208" t="str">
        <f t="shared" si="116"/>
        <v>KG</v>
      </c>
    </row>
    <row r="298" spans="1:14" ht="15.75" thickBot="1" x14ac:dyDescent="0.3">
      <c r="A298" s="209" t="s">
        <v>265</v>
      </c>
      <c r="B298" s="210">
        <f>SUM(B292:B297)</f>
        <v>1.2850000000000001</v>
      </c>
      <c r="C298" s="211"/>
      <c r="D298" s="211"/>
      <c r="E298" s="211"/>
      <c r="F298" s="211"/>
      <c r="G298" s="212"/>
      <c r="H298" s="224" t="e">
        <f>SUM(H292:H297)</f>
        <v>#VALUE!</v>
      </c>
      <c r="I298" s="214"/>
      <c r="J298" s="215"/>
      <c r="L298" s="216" t="s">
        <v>266</v>
      </c>
      <c r="M298" s="217">
        <f>SUM(M292:M297)</f>
        <v>0</v>
      </c>
      <c r="N298" s="216" t="s">
        <v>193</v>
      </c>
    </row>
    <row r="299" spans="1:14" ht="15.75" thickBot="1" x14ac:dyDescent="0.3"/>
    <row r="300" spans="1:14" ht="16.5" thickBot="1" x14ac:dyDescent="0.3">
      <c r="A300" s="163" t="s">
        <v>243</v>
      </c>
      <c r="B300" s="164"/>
      <c r="C300" s="164"/>
      <c r="D300" s="164"/>
      <c r="E300" s="164"/>
      <c r="F300" s="164"/>
      <c r="G300" s="165"/>
      <c r="H300" s="166"/>
      <c r="I300" s="164"/>
      <c r="J300" s="167"/>
    </row>
    <row r="301" spans="1:14" ht="15.75" thickBot="1" x14ac:dyDescent="0.3">
      <c r="A301" s="168" t="s">
        <v>244</v>
      </c>
      <c r="B301" s="169" t="s">
        <v>313</v>
      </c>
      <c r="C301" s="170"/>
      <c r="D301" s="170"/>
      <c r="E301" s="171"/>
      <c r="F301" s="171"/>
      <c r="G301" s="172"/>
      <c r="H301" s="173" t="s">
        <v>245</v>
      </c>
      <c r="I301" s="174"/>
      <c r="J301" s="175"/>
      <c r="L301" t="str">
        <f>B301</f>
        <v>SOURDOUGH CALAMARI</v>
      </c>
    </row>
    <row r="302" spans="1:14" ht="15.75" thickBot="1" x14ac:dyDescent="0.3">
      <c r="A302" s="168" t="s">
        <v>246</v>
      </c>
      <c r="B302" s="169"/>
      <c r="C302" s="170"/>
      <c r="D302" s="176"/>
      <c r="E302" s="177"/>
      <c r="F302" s="177"/>
      <c r="G302" s="178"/>
      <c r="H302" s="255" t="s">
        <v>247</v>
      </c>
      <c r="I302" s="256"/>
      <c r="J302" s="175">
        <f>[1]MENU!H291</f>
        <v>0</v>
      </c>
    </row>
    <row r="303" spans="1:14" ht="15.75" thickBot="1" x14ac:dyDescent="0.3">
      <c r="A303" s="180" t="s">
        <v>248</v>
      </c>
      <c r="B303" s="174"/>
      <c r="C303" s="181">
        <v>1</v>
      </c>
      <c r="D303" s="182" t="s">
        <v>249</v>
      </c>
      <c r="E303" s="183"/>
      <c r="F303" s="183"/>
      <c r="G303" s="184"/>
      <c r="H303" s="253" t="s">
        <v>250</v>
      </c>
      <c r="I303" s="254"/>
      <c r="J303" s="175" t="e">
        <f>J304/C303</f>
        <v>#VALUE!</v>
      </c>
      <c r="L303" t="s">
        <v>251</v>
      </c>
    </row>
    <row r="304" spans="1:14" ht="15.75" thickBot="1" x14ac:dyDescent="0.3">
      <c r="A304" s="180" t="s">
        <v>252</v>
      </c>
      <c r="B304" s="185"/>
      <c r="C304" s="186">
        <f>B313</f>
        <v>1.7200000000000002</v>
      </c>
      <c r="D304" s="187" t="s">
        <v>253</v>
      </c>
      <c r="E304" s="183"/>
      <c r="F304" s="183"/>
      <c r="G304" s="184"/>
      <c r="H304" s="173" t="s">
        <v>254</v>
      </c>
      <c r="I304" s="174"/>
      <c r="J304" s="175" t="e">
        <f>H313</f>
        <v>#VALUE!</v>
      </c>
    </row>
    <row r="305" spans="1:14" ht="15.75" thickBot="1" x14ac:dyDescent="0.3">
      <c r="A305" s="180" t="s">
        <v>201</v>
      </c>
      <c r="B305" s="185"/>
      <c r="C305" s="188">
        <f>[1]MENU!F291</f>
        <v>0</v>
      </c>
      <c r="D305" s="187" t="s">
        <v>255</v>
      </c>
      <c r="E305" s="183"/>
      <c r="F305" s="183"/>
      <c r="G305" s="184"/>
      <c r="H305" s="173" t="s">
        <v>256</v>
      </c>
      <c r="I305" s="185"/>
      <c r="J305" s="190" t="e">
        <f>(J302-J303)/J302</f>
        <v>#VALUE!</v>
      </c>
    </row>
    <row r="306" spans="1:14" ht="15.75" thickBot="1" x14ac:dyDescent="0.3">
      <c r="A306" s="182" t="s">
        <v>257</v>
      </c>
      <c r="B306" s="181" t="s">
        <v>258</v>
      </c>
      <c r="C306" s="181" t="s">
        <v>259</v>
      </c>
      <c r="D306" s="181" t="s">
        <v>260</v>
      </c>
      <c r="E306" s="181" t="s">
        <v>261</v>
      </c>
      <c r="F306" s="191" t="s">
        <v>201</v>
      </c>
      <c r="G306" s="192" t="s">
        <v>262</v>
      </c>
      <c r="H306" s="223" t="s">
        <v>263</v>
      </c>
      <c r="I306" s="194"/>
      <c r="J306" s="195"/>
      <c r="L306" s="196" t="s">
        <v>257</v>
      </c>
      <c r="M306" s="196" t="s">
        <v>264</v>
      </c>
      <c r="N306" s="196" t="s">
        <v>259</v>
      </c>
    </row>
    <row r="307" spans="1:14" x14ac:dyDescent="0.25">
      <c r="A307" s="197" t="s">
        <v>139</v>
      </c>
      <c r="B307" s="198">
        <v>0.15</v>
      </c>
      <c r="C307" s="199" t="s">
        <v>193</v>
      </c>
      <c r="D307" s="200">
        <v>1</v>
      </c>
      <c r="E307" s="198">
        <f>B307/D307</f>
        <v>0.15</v>
      </c>
      <c r="F307" s="201">
        <f>B307*$C$52</f>
        <v>0</v>
      </c>
      <c r="G307" s="202" t="str">
        <f>IFERROR(VLOOKUP(A307,'[2]CÓDIGOS E PREÇOS'!$C$4:$D$303,2,0),"verificar item")</f>
        <v>verificar item</v>
      </c>
      <c r="H307" s="203" t="e">
        <f>G307*E307</f>
        <v>#VALUE!</v>
      </c>
      <c r="I307" s="204"/>
      <c r="J307" s="205"/>
      <c r="L307" s="206" t="str">
        <f>A307</f>
        <v>PÃO SOURDOUGH</v>
      </c>
      <c r="M307" s="207">
        <f>F307</f>
        <v>0</v>
      </c>
      <c r="N307" s="208" t="str">
        <f>C307</f>
        <v>KG</v>
      </c>
    </row>
    <row r="308" spans="1:14" x14ac:dyDescent="0.25">
      <c r="A308" s="197" t="s">
        <v>105</v>
      </c>
      <c r="B308" s="198">
        <v>0.01</v>
      </c>
      <c r="C308" s="199" t="s">
        <v>193</v>
      </c>
      <c r="D308" s="200">
        <v>1</v>
      </c>
      <c r="E308" s="198">
        <f t="shared" ref="E308:E312" si="120">B308/D308</f>
        <v>0.01</v>
      </c>
      <c r="F308" s="201">
        <f t="shared" ref="F308:F312" si="121">B308*$C$52</f>
        <v>0</v>
      </c>
      <c r="G308" s="202">
        <f>IFERROR(VLOOKUP(A308,'[2]CÓDIGOS E PREÇOS'!$C$4:$D$303,2,0),"verificar item")</f>
        <v>33.520000000000003</v>
      </c>
      <c r="H308" s="203">
        <f t="shared" ref="H308:H312" si="122">G308*E308</f>
        <v>0.33520000000000005</v>
      </c>
      <c r="I308" s="204"/>
      <c r="J308" s="205"/>
      <c r="L308" s="206" t="str">
        <f t="shared" ref="L308:L312" si="123">A308</f>
        <v>AZEITE EXTRA VIRGEM</v>
      </c>
      <c r="M308" s="207">
        <f t="shared" ref="M308:M312" si="124">F308</f>
        <v>0</v>
      </c>
      <c r="N308" s="208" t="str">
        <f t="shared" ref="N308:N312" si="125">C308</f>
        <v>KG</v>
      </c>
    </row>
    <row r="309" spans="1:14" x14ac:dyDescent="0.25">
      <c r="A309" s="197" t="s">
        <v>8</v>
      </c>
      <c r="B309" s="198">
        <v>0.5</v>
      </c>
      <c r="C309" s="199" t="s">
        <v>193</v>
      </c>
      <c r="D309" s="200">
        <v>1</v>
      </c>
      <c r="E309" s="198">
        <f t="shared" ref="E309:E310" si="126">B309/D309</f>
        <v>0.5</v>
      </c>
      <c r="F309" s="201">
        <f t="shared" ref="F309:F310" si="127">B309*$C$52</f>
        <v>0</v>
      </c>
      <c r="G309" s="202" t="str">
        <f>IFERROR(VLOOKUP(A309,'[2]CÓDIGOS E PREÇOS'!$C$4:$D$303,2,0),"verificar item")</f>
        <v>verificar item</v>
      </c>
      <c r="H309" s="203" t="e">
        <f t="shared" ref="H309:H310" si="128">G309*E309</f>
        <v>#VALUE!</v>
      </c>
      <c r="I309" s="204"/>
      <c r="J309" s="205"/>
      <c r="L309" s="206" t="str">
        <f t="shared" si="123"/>
        <v>LULA FRITA</v>
      </c>
      <c r="M309" s="207">
        <f t="shared" si="124"/>
        <v>0</v>
      </c>
      <c r="N309" s="208" t="str">
        <f t="shared" si="125"/>
        <v>KG</v>
      </c>
    </row>
    <row r="310" spans="1:14" x14ac:dyDescent="0.25">
      <c r="A310" s="197" t="s">
        <v>144</v>
      </c>
      <c r="B310" s="198">
        <v>0.02</v>
      </c>
      <c r="C310" s="199" t="s">
        <v>193</v>
      </c>
      <c r="D310" s="200">
        <v>1</v>
      </c>
      <c r="E310" s="198">
        <f t="shared" si="126"/>
        <v>0.02</v>
      </c>
      <c r="F310" s="201">
        <f t="shared" si="127"/>
        <v>0</v>
      </c>
      <c r="G310" s="202" t="str">
        <f>IFERROR(VLOOKUP(A310,'[2]CÓDIGOS E PREÇOS'!$C$4:$D$303,2,0),"verificar item")</f>
        <v>verificar item</v>
      </c>
      <c r="H310" s="203" t="e">
        <f t="shared" si="128"/>
        <v>#VALUE!</v>
      </c>
      <c r="I310" s="204"/>
      <c r="J310" s="205"/>
      <c r="L310" s="206" t="str">
        <f t="shared" si="123"/>
        <v>RÚCULA</v>
      </c>
      <c r="M310" s="207">
        <f t="shared" si="124"/>
        <v>0</v>
      </c>
      <c r="N310" s="208" t="str">
        <f t="shared" si="125"/>
        <v>KG</v>
      </c>
    </row>
    <row r="311" spans="1:14" x14ac:dyDescent="0.25">
      <c r="A311" s="197" t="s">
        <v>314</v>
      </c>
      <c r="B311" s="198">
        <v>0.04</v>
      </c>
      <c r="C311" s="199" t="s">
        <v>193</v>
      </c>
      <c r="D311" s="200">
        <v>1</v>
      </c>
      <c r="E311" s="198">
        <f t="shared" si="120"/>
        <v>0.04</v>
      </c>
      <c r="F311" s="201">
        <f t="shared" si="121"/>
        <v>0</v>
      </c>
      <c r="G311" s="202">
        <f>IFERROR(VLOOKUP(A311,'[2]CÓDIGOS E PREÇOS'!$C$4:$D$303,2,0),"verificar item")</f>
        <v>17.998100429444214</v>
      </c>
      <c r="H311" s="203">
        <f t="shared" si="122"/>
        <v>0.71992401717776855</v>
      </c>
      <c r="I311" s="204"/>
      <c r="J311" s="205"/>
      <c r="L311" s="206" t="str">
        <f t="shared" si="123"/>
        <v>AIOLI</v>
      </c>
      <c r="M311" s="207">
        <f t="shared" si="124"/>
        <v>0</v>
      </c>
      <c r="N311" s="208" t="str">
        <f t="shared" si="125"/>
        <v>KG</v>
      </c>
    </row>
    <row r="312" spans="1:14" ht="15.75" thickBot="1" x14ac:dyDescent="0.3">
      <c r="A312" s="197" t="s">
        <v>271</v>
      </c>
      <c r="B312" s="198">
        <v>1</v>
      </c>
      <c r="C312" s="199" t="s">
        <v>193</v>
      </c>
      <c r="D312" s="200">
        <v>1</v>
      </c>
      <c r="E312" s="198">
        <f t="shared" si="120"/>
        <v>1</v>
      </c>
      <c r="F312" s="201">
        <f t="shared" si="121"/>
        <v>0</v>
      </c>
      <c r="G312" s="202" t="str">
        <f>IFERROR(VLOOKUP(A312,'[2]CÓDIGOS E PREÇOS'!$C$4:$D$303,2,0),"verificar item")</f>
        <v>verificar item</v>
      </c>
      <c r="H312" s="203" t="e">
        <f t="shared" si="122"/>
        <v>#VALUE!</v>
      </c>
      <c r="I312" s="204"/>
      <c r="J312" s="205"/>
      <c r="L312" s="206" t="str">
        <f t="shared" si="123"/>
        <v>PAPEL BARREIRA</v>
      </c>
      <c r="M312" s="207">
        <f t="shared" si="124"/>
        <v>0</v>
      </c>
      <c r="N312" s="208" t="str">
        <f t="shared" si="125"/>
        <v>KG</v>
      </c>
    </row>
    <row r="313" spans="1:14" ht="15.75" thickBot="1" x14ac:dyDescent="0.3">
      <c r="A313" s="209" t="s">
        <v>265</v>
      </c>
      <c r="B313" s="210">
        <f>SUM(B307:B312)</f>
        <v>1.7200000000000002</v>
      </c>
      <c r="C313" s="211"/>
      <c r="D313" s="211"/>
      <c r="E313" s="211"/>
      <c r="F313" s="211"/>
      <c r="G313" s="212"/>
      <c r="H313" s="224" t="e">
        <f>SUM(H307:H312)</f>
        <v>#VALUE!</v>
      </c>
      <c r="I313" s="214"/>
      <c r="J313" s="215"/>
      <c r="L313" s="216" t="s">
        <v>266</v>
      </c>
      <c r="M313" s="217">
        <f>SUM(M307:M312)</f>
        <v>0</v>
      </c>
      <c r="N313" s="216" t="s">
        <v>193</v>
      </c>
    </row>
    <row r="314" spans="1:14" ht="15.75" thickBot="1" x14ac:dyDescent="0.3"/>
    <row r="315" spans="1:14" ht="16.5" thickBot="1" x14ac:dyDescent="0.3">
      <c r="A315" s="163" t="s">
        <v>243</v>
      </c>
      <c r="B315" s="164"/>
      <c r="C315" s="164"/>
      <c r="D315" s="164"/>
      <c r="E315" s="164"/>
      <c r="F315" s="164"/>
      <c r="G315" s="165"/>
      <c r="H315" s="166"/>
      <c r="I315" s="164"/>
      <c r="J315" s="167"/>
    </row>
    <row r="316" spans="1:14" ht="15.75" thickBot="1" x14ac:dyDescent="0.3">
      <c r="A316" s="168" t="s">
        <v>244</v>
      </c>
      <c r="B316" s="169" t="s">
        <v>315</v>
      </c>
      <c r="C316" s="170"/>
      <c r="D316" s="170"/>
      <c r="E316" s="171"/>
      <c r="F316" s="171"/>
      <c r="G316" s="172"/>
      <c r="H316" s="173" t="s">
        <v>245</v>
      </c>
      <c r="I316" s="174"/>
      <c r="J316" s="175"/>
      <c r="L316" t="str">
        <f>B316</f>
        <v>SOURDOUGH CAPRESE</v>
      </c>
    </row>
    <row r="317" spans="1:14" ht="15.75" thickBot="1" x14ac:dyDescent="0.3">
      <c r="A317" s="168" t="s">
        <v>246</v>
      </c>
      <c r="B317" s="169"/>
      <c r="C317" s="170"/>
      <c r="D317" s="176"/>
      <c r="E317" s="177"/>
      <c r="F317" s="177"/>
      <c r="G317" s="178"/>
      <c r="H317" s="255" t="s">
        <v>247</v>
      </c>
      <c r="I317" s="256"/>
      <c r="J317" s="175">
        <f>[1]MENU!H305</f>
        <v>0</v>
      </c>
    </row>
    <row r="318" spans="1:14" ht="15.75" thickBot="1" x14ac:dyDescent="0.3">
      <c r="A318" s="180" t="s">
        <v>248</v>
      </c>
      <c r="B318" s="174"/>
      <c r="C318" s="181">
        <v>1</v>
      </c>
      <c r="D318" s="182" t="s">
        <v>249</v>
      </c>
      <c r="E318" s="183"/>
      <c r="F318" s="183"/>
      <c r="G318" s="184"/>
      <c r="H318" s="253" t="s">
        <v>250</v>
      </c>
      <c r="I318" s="254"/>
      <c r="J318" s="175" t="e">
        <f>J319/C318</f>
        <v>#VALUE!</v>
      </c>
      <c r="L318" t="s">
        <v>251</v>
      </c>
    </row>
    <row r="319" spans="1:14" ht="15.75" thickBot="1" x14ac:dyDescent="0.3">
      <c r="A319" s="180" t="s">
        <v>252</v>
      </c>
      <c r="B319" s="185"/>
      <c r="C319" s="186">
        <f>B329</f>
        <v>1.33</v>
      </c>
      <c r="D319" s="187" t="s">
        <v>253</v>
      </c>
      <c r="E319" s="183"/>
      <c r="F319" s="183"/>
      <c r="G319" s="184"/>
      <c r="H319" s="173" t="s">
        <v>254</v>
      </c>
      <c r="I319" s="174"/>
      <c r="J319" s="175" t="e">
        <f>H329</f>
        <v>#VALUE!</v>
      </c>
    </row>
    <row r="320" spans="1:14" ht="15.75" thickBot="1" x14ac:dyDescent="0.3">
      <c r="A320" s="180" t="s">
        <v>201</v>
      </c>
      <c r="B320" s="185"/>
      <c r="C320" s="188">
        <f>[1]MENU!F305</f>
        <v>0</v>
      </c>
      <c r="D320" s="187" t="s">
        <v>255</v>
      </c>
      <c r="E320" s="183"/>
      <c r="F320" s="183"/>
      <c r="G320" s="184"/>
      <c r="H320" s="173" t="s">
        <v>256</v>
      </c>
      <c r="I320" s="185"/>
      <c r="J320" s="190" t="e">
        <f>(J317-J318)/J317</f>
        <v>#VALUE!</v>
      </c>
    </row>
    <row r="321" spans="1:14" ht="15.75" thickBot="1" x14ac:dyDescent="0.3">
      <c r="A321" s="182" t="s">
        <v>257</v>
      </c>
      <c r="B321" s="181" t="s">
        <v>258</v>
      </c>
      <c r="C321" s="181" t="s">
        <v>259</v>
      </c>
      <c r="D321" s="181" t="s">
        <v>260</v>
      </c>
      <c r="E321" s="181" t="s">
        <v>261</v>
      </c>
      <c r="F321" s="191" t="s">
        <v>201</v>
      </c>
      <c r="G321" s="192" t="s">
        <v>262</v>
      </c>
      <c r="H321" s="223" t="s">
        <v>263</v>
      </c>
      <c r="I321" s="194"/>
      <c r="J321" s="195"/>
      <c r="L321" s="196" t="s">
        <v>257</v>
      </c>
      <c r="M321" s="196" t="s">
        <v>264</v>
      </c>
      <c r="N321" s="196" t="s">
        <v>259</v>
      </c>
    </row>
    <row r="322" spans="1:14" x14ac:dyDescent="0.25">
      <c r="A322" s="197" t="s">
        <v>139</v>
      </c>
      <c r="B322" s="198">
        <v>0.15</v>
      </c>
      <c r="C322" s="199" t="s">
        <v>193</v>
      </c>
      <c r="D322" s="200">
        <v>1</v>
      </c>
      <c r="E322" s="198">
        <f>B322/D322</f>
        <v>0.15</v>
      </c>
      <c r="F322" s="201">
        <f>B322*$C$52</f>
        <v>0</v>
      </c>
      <c r="G322" s="202" t="str">
        <f>IFERROR(VLOOKUP(A322,'[2]CÓDIGOS E PREÇOS'!$C$4:$D$303,2,0),"verificar item")</f>
        <v>verificar item</v>
      </c>
      <c r="H322" s="203" t="e">
        <f>G322*E322</f>
        <v>#VALUE!</v>
      </c>
      <c r="I322" s="204"/>
      <c r="J322" s="205"/>
      <c r="L322" s="206" t="str">
        <f>A322</f>
        <v>PÃO SOURDOUGH</v>
      </c>
      <c r="M322" s="207">
        <f>F322</f>
        <v>0</v>
      </c>
      <c r="N322" s="208" t="str">
        <f>C322</f>
        <v>KG</v>
      </c>
    </row>
    <row r="323" spans="1:14" x14ac:dyDescent="0.25">
      <c r="A323" s="197" t="s">
        <v>105</v>
      </c>
      <c r="B323" s="198">
        <v>0.01</v>
      </c>
      <c r="C323" s="199" t="s">
        <v>193</v>
      </c>
      <c r="D323" s="200">
        <v>1</v>
      </c>
      <c r="E323" s="198">
        <f t="shared" ref="E323" si="129">B323/D323</f>
        <v>0.01</v>
      </c>
      <c r="F323" s="201">
        <f t="shared" ref="F323" si="130">B323*$C$52</f>
        <v>0</v>
      </c>
      <c r="G323" s="202">
        <f>IFERROR(VLOOKUP(A323,'[2]CÓDIGOS E PREÇOS'!$C$4:$D$303,2,0),"verificar item")</f>
        <v>33.520000000000003</v>
      </c>
      <c r="H323" s="203">
        <f t="shared" ref="H323" si="131">G323*E323</f>
        <v>0.33520000000000005</v>
      </c>
      <c r="I323" s="204"/>
      <c r="J323" s="205"/>
      <c r="L323" s="206" t="str">
        <f t="shared" ref="L323:L328" si="132">A323</f>
        <v>AZEITE EXTRA VIRGEM</v>
      </c>
      <c r="M323" s="207">
        <f t="shared" ref="M323:M328" si="133">F323</f>
        <v>0</v>
      </c>
      <c r="N323" s="208" t="str">
        <f t="shared" ref="N323:N328" si="134">C323</f>
        <v>KG</v>
      </c>
    </row>
    <row r="324" spans="1:14" x14ac:dyDescent="0.25">
      <c r="A324" s="197" t="s">
        <v>140</v>
      </c>
      <c r="B324" s="198">
        <v>0.01</v>
      </c>
      <c r="C324" s="199" t="s">
        <v>193</v>
      </c>
      <c r="D324" s="200">
        <v>1</v>
      </c>
      <c r="E324" s="198">
        <f t="shared" ref="E324:E328" si="135">B324/D324</f>
        <v>0.01</v>
      </c>
      <c r="F324" s="201">
        <f t="shared" ref="F324:F328" si="136">B324*$C$52</f>
        <v>0</v>
      </c>
      <c r="G324" s="202" t="str">
        <f>IFERROR(VLOOKUP(A324,'[2]CÓDIGOS E PREÇOS'!$C$4:$D$303,2,0),"verificar item")</f>
        <v>verificar item</v>
      </c>
      <c r="H324" s="203" t="e">
        <f t="shared" ref="H324:H328" si="137">G324*E324</f>
        <v>#VALUE!</v>
      </c>
      <c r="I324" s="204"/>
      <c r="J324" s="205"/>
      <c r="L324" s="206" t="str">
        <f t="shared" si="132"/>
        <v>MOZZARELA DE BUFALA</v>
      </c>
      <c r="M324" s="207">
        <f t="shared" si="133"/>
        <v>0</v>
      </c>
      <c r="N324" s="208" t="str">
        <f t="shared" si="134"/>
        <v>KG</v>
      </c>
    </row>
    <row r="325" spans="1:14" x14ac:dyDescent="0.25">
      <c r="A325" s="197" t="s">
        <v>316</v>
      </c>
      <c r="B325" s="198">
        <v>0.04</v>
      </c>
      <c r="C325" s="199" t="s">
        <v>193</v>
      </c>
      <c r="D325" s="200">
        <v>1</v>
      </c>
      <c r="E325" s="198">
        <f t="shared" si="135"/>
        <v>0.04</v>
      </c>
      <c r="F325" s="201">
        <f t="shared" si="136"/>
        <v>0</v>
      </c>
      <c r="G325" s="202" t="str">
        <f>IFERROR(VLOOKUP(A325,'[2]CÓDIGOS E PREÇOS'!$C$4:$D$303,2,0),"verificar item")</f>
        <v>verificar item</v>
      </c>
      <c r="H325" s="203" t="e">
        <f t="shared" si="137"/>
        <v>#VALUE!</v>
      </c>
      <c r="I325" s="204"/>
      <c r="J325" s="205"/>
      <c r="L325" s="206" t="str">
        <f t="shared" si="132"/>
        <v>PESTO</v>
      </c>
      <c r="M325" s="207">
        <f t="shared" si="133"/>
        <v>0</v>
      </c>
      <c r="N325" s="208" t="str">
        <f t="shared" si="134"/>
        <v>KG</v>
      </c>
    </row>
    <row r="326" spans="1:14" x14ac:dyDescent="0.25">
      <c r="A326" s="197" t="s">
        <v>142</v>
      </c>
      <c r="B326" s="198">
        <v>0.1</v>
      </c>
      <c r="C326" s="199" t="s">
        <v>193</v>
      </c>
      <c r="D326" s="200">
        <v>1</v>
      </c>
      <c r="E326" s="198">
        <f t="shared" si="135"/>
        <v>0.1</v>
      </c>
      <c r="F326" s="201">
        <f t="shared" si="136"/>
        <v>0</v>
      </c>
      <c r="G326" s="202" t="str">
        <f>IFERROR(VLOOKUP(A326,'[2]CÓDIGOS E PREÇOS'!$C$4:$D$303,2,0),"verificar item")</f>
        <v>verificar item</v>
      </c>
      <c r="H326" s="203" t="e">
        <f t="shared" si="137"/>
        <v>#VALUE!</v>
      </c>
      <c r="I326" s="204"/>
      <c r="J326" s="205"/>
      <c r="L326" s="206" t="str">
        <f t="shared" si="132"/>
        <v>TOMATE UVA</v>
      </c>
      <c r="M326" s="207">
        <f t="shared" si="133"/>
        <v>0</v>
      </c>
      <c r="N326" s="208" t="str">
        <f t="shared" si="134"/>
        <v>KG</v>
      </c>
    </row>
    <row r="327" spans="1:14" x14ac:dyDescent="0.25">
      <c r="A327" s="197" t="s">
        <v>317</v>
      </c>
      <c r="B327" s="198">
        <v>0.02</v>
      </c>
      <c r="C327" s="199" t="s">
        <v>193</v>
      </c>
      <c r="D327" s="200">
        <v>1</v>
      </c>
      <c r="E327" s="198">
        <f t="shared" si="135"/>
        <v>0.02</v>
      </c>
      <c r="F327" s="201">
        <f t="shared" si="136"/>
        <v>0</v>
      </c>
      <c r="G327" s="202" t="str">
        <f>IFERROR(VLOOKUP(A327,'[2]CÓDIGOS E PREÇOS'!$C$4:$D$303,2,0),"verificar item")</f>
        <v>verificar item</v>
      </c>
      <c r="H327" s="203" t="e">
        <f t="shared" si="137"/>
        <v>#VALUE!</v>
      </c>
      <c r="I327" s="204"/>
      <c r="J327" s="205"/>
      <c r="L327" s="206" t="str">
        <f t="shared" si="132"/>
        <v>PARMESÃO</v>
      </c>
      <c r="M327" s="207">
        <f t="shared" si="133"/>
        <v>0</v>
      </c>
      <c r="N327" s="208" t="str">
        <f t="shared" si="134"/>
        <v>KG</v>
      </c>
    </row>
    <row r="328" spans="1:14" ht="15.75" thickBot="1" x14ac:dyDescent="0.3">
      <c r="A328" s="197" t="s">
        <v>271</v>
      </c>
      <c r="B328" s="198">
        <v>1</v>
      </c>
      <c r="C328" s="199" t="s">
        <v>193</v>
      </c>
      <c r="D328" s="200">
        <v>1</v>
      </c>
      <c r="E328" s="198">
        <f t="shared" si="135"/>
        <v>1</v>
      </c>
      <c r="F328" s="201">
        <f t="shared" si="136"/>
        <v>0</v>
      </c>
      <c r="G328" s="202" t="str">
        <f>IFERROR(VLOOKUP(A328,'[2]CÓDIGOS E PREÇOS'!$C$4:$D$303,2,0),"verificar item")</f>
        <v>verificar item</v>
      </c>
      <c r="H328" s="203" t="e">
        <f t="shared" si="137"/>
        <v>#VALUE!</v>
      </c>
      <c r="I328" s="204"/>
      <c r="J328" s="205"/>
      <c r="L328" s="206" t="str">
        <f t="shared" si="132"/>
        <v>PAPEL BARREIRA</v>
      </c>
      <c r="M328" s="207">
        <f t="shared" si="133"/>
        <v>0</v>
      </c>
      <c r="N328" s="208" t="str">
        <f t="shared" si="134"/>
        <v>KG</v>
      </c>
    </row>
    <row r="329" spans="1:14" ht="15.75" thickBot="1" x14ac:dyDescent="0.3">
      <c r="A329" s="209" t="s">
        <v>265</v>
      </c>
      <c r="B329" s="210">
        <f>SUM(B322:B328)</f>
        <v>1.33</v>
      </c>
      <c r="C329" s="211"/>
      <c r="D329" s="211"/>
      <c r="E329" s="211"/>
      <c r="F329" s="211"/>
      <c r="G329" s="212"/>
      <c r="H329" s="224" t="e">
        <f>SUM(H322:H328)</f>
        <v>#VALUE!</v>
      </c>
      <c r="I329" s="214"/>
      <c r="J329" s="215"/>
      <c r="L329" s="216" t="s">
        <v>266</v>
      </c>
      <c r="M329" s="217">
        <f>SUM(M322:M328)</f>
        <v>0</v>
      </c>
      <c r="N329" s="216" t="s">
        <v>193</v>
      </c>
    </row>
    <row r="330" spans="1:14" ht="15.75" thickBot="1" x14ac:dyDescent="0.3"/>
    <row r="331" spans="1:14" ht="16.5" thickBot="1" x14ac:dyDescent="0.3">
      <c r="A331" s="163" t="s">
        <v>243</v>
      </c>
      <c r="B331" s="164"/>
      <c r="C331" s="164"/>
      <c r="D331" s="164"/>
      <c r="E331" s="164"/>
      <c r="F331" s="164"/>
      <c r="G331" s="165"/>
      <c r="H331" s="166"/>
      <c r="I331" s="164"/>
      <c r="J331" s="167"/>
    </row>
    <row r="332" spans="1:14" ht="15.75" thickBot="1" x14ac:dyDescent="0.3">
      <c r="A332" s="168" t="s">
        <v>244</v>
      </c>
      <c r="B332" s="169" t="s">
        <v>318</v>
      </c>
      <c r="C332" s="170"/>
      <c r="D332" s="170"/>
      <c r="E332" s="171"/>
      <c r="F332" s="171"/>
      <c r="G332" s="172"/>
      <c r="H332" s="173" t="s">
        <v>245</v>
      </c>
      <c r="I332" s="174"/>
      <c r="J332" s="175"/>
      <c r="L332" t="str">
        <f>B332</f>
        <v>SOURDOUGH EGGSALAD</v>
      </c>
    </row>
    <row r="333" spans="1:14" ht="15.75" thickBot="1" x14ac:dyDescent="0.3">
      <c r="A333" s="168" t="s">
        <v>246</v>
      </c>
      <c r="B333" s="169"/>
      <c r="C333" s="170"/>
      <c r="D333" s="176"/>
      <c r="E333" s="177"/>
      <c r="F333" s="177"/>
      <c r="G333" s="178"/>
      <c r="H333" s="255" t="s">
        <v>247</v>
      </c>
      <c r="I333" s="256"/>
      <c r="J333" s="175">
        <f>[1]MENU!H319</f>
        <v>0</v>
      </c>
    </row>
    <row r="334" spans="1:14" ht="15.75" thickBot="1" x14ac:dyDescent="0.3">
      <c r="A334" s="180" t="s">
        <v>248</v>
      </c>
      <c r="B334" s="174"/>
      <c r="C334" s="181">
        <v>1</v>
      </c>
      <c r="D334" s="182" t="s">
        <v>249</v>
      </c>
      <c r="E334" s="183"/>
      <c r="F334" s="183"/>
      <c r="G334" s="184"/>
      <c r="H334" s="253" t="s">
        <v>250</v>
      </c>
      <c r="I334" s="254"/>
      <c r="J334" s="175" t="e">
        <f>J335/C334</f>
        <v>#VALUE!</v>
      </c>
      <c r="L334" t="s">
        <v>251</v>
      </c>
    </row>
    <row r="335" spans="1:14" ht="15.75" thickBot="1" x14ac:dyDescent="0.3">
      <c r="A335" s="180" t="s">
        <v>252</v>
      </c>
      <c r="B335" s="185"/>
      <c r="C335" s="186">
        <f>B342</f>
        <v>1.3599999999999999</v>
      </c>
      <c r="D335" s="187" t="s">
        <v>253</v>
      </c>
      <c r="E335" s="183"/>
      <c r="F335" s="183"/>
      <c r="G335" s="184"/>
      <c r="H335" s="173" t="s">
        <v>254</v>
      </c>
      <c r="I335" s="174"/>
      <c r="J335" s="175" t="e">
        <f>H342</f>
        <v>#VALUE!</v>
      </c>
    </row>
    <row r="336" spans="1:14" ht="15.75" thickBot="1" x14ac:dyDescent="0.3">
      <c r="A336" s="180" t="s">
        <v>201</v>
      </c>
      <c r="B336" s="185"/>
      <c r="C336" s="188">
        <f>[1]MENU!F319</f>
        <v>0</v>
      </c>
      <c r="D336" s="187" t="s">
        <v>255</v>
      </c>
      <c r="E336" s="183"/>
      <c r="F336" s="183"/>
      <c r="G336" s="184"/>
      <c r="H336" s="173" t="s">
        <v>256</v>
      </c>
      <c r="I336" s="185"/>
      <c r="J336" s="190" t="e">
        <f>(J333-J334)/J333</f>
        <v>#VALUE!</v>
      </c>
    </row>
    <row r="337" spans="1:14" ht="15.75" thickBot="1" x14ac:dyDescent="0.3">
      <c r="A337" s="182" t="s">
        <v>257</v>
      </c>
      <c r="B337" s="181" t="s">
        <v>258</v>
      </c>
      <c r="C337" s="181" t="s">
        <v>259</v>
      </c>
      <c r="D337" s="181" t="s">
        <v>260</v>
      </c>
      <c r="E337" s="181" t="s">
        <v>261</v>
      </c>
      <c r="F337" s="191" t="s">
        <v>201</v>
      </c>
      <c r="G337" s="192" t="s">
        <v>262</v>
      </c>
      <c r="H337" s="223" t="s">
        <v>263</v>
      </c>
      <c r="I337" s="194"/>
      <c r="J337" s="195"/>
      <c r="L337" s="196" t="s">
        <v>257</v>
      </c>
      <c r="M337" s="196" t="s">
        <v>264</v>
      </c>
      <c r="N337" s="196" t="s">
        <v>259</v>
      </c>
    </row>
    <row r="338" spans="1:14" x14ac:dyDescent="0.25">
      <c r="A338" s="197" t="s">
        <v>139</v>
      </c>
      <c r="B338" s="198">
        <v>0.15</v>
      </c>
      <c r="C338" s="199" t="s">
        <v>193</v>
      </c>
      <c r="D338" s="200">
        <v>1</v>
      </c>
      <c r="E338" s="198">
        <f>B338/D338</f>
        <v>0.15</v>
      </c>
      <c r="F338" s="201">
        <f>B338*$C$52</f>
        <v>0</v>
      </c>
      <c r="G338" s="202" t="str">
        <f>IFERROR(VLOOKUP(A338,'[2]CÓDIGOS E PREÇOS'!$C$4:$D$303,2,0),"verificar item")</f>
        <v>verificar item</v>
      </c>
      <c r="H338" s="203" t="e">
        <f>G338*E338</f>
        <v>#VALUE!</v>
      </c>
      <c r="I338" s="204"/>
      <c r="J338" s="205"/>
      <c r="L338" s="206" t="str">
        <f>A338</f>
        <v>PÃO SOURDOUGH</v>
      </c>
      <c r="M338" s="207">
        <f>F338</f>
        <v>0</v>
      </c>
      <c r="N338" s="208" t="str">
        <f>C338</f>
        <v>KG</v>
      </c>
    </row>
    <row r="339" spans="1:14" x14ac:dyDescent="0.25">
      <c r="A339" s="197" t="s">
        <v>105</v>
      </c>
      <c r="B339" s="198">
        <v>0.01</v>
      </c>
      <c r="C339" s="199" t="s">
        <v>193</v>
      </c>
      <c r="D339" s="200">
        <v>1</v>
      </c>
      <c r="E339" s="198">
        <f t="shared" ref="E339:E341" si="138">B339/D339</f>
        <v>0.01</v>
      </c>
      <c r="F339" s="201">
        <f t="shared" ref="F339:F341" si="139">B339*$C$52</f>
        <v>0</v>
      </c>
      <c r="G339" s="202">
        <f>IFERROR(VLOOKUP(A339,'[2]CÓDIGOS E PREÇOS'!$C$4:$D$303,2,0),"verificar item")</f>
        <v>33.520000000000003</v>
      </c>
      <c r="H339" s="203">
        <f t="shared" ref="H339:H341" si="140">G339*E339</f>
        <v>0.33520000000000005</v>
      </c>
      <c r="I339" s="204"/>
      <c r="J339" s="205"/>
      <c r="L339" s="206" t="str">
        <f t="shared" ref="L339:L341" si="141">A339</f>
        <v>AZEITE EXTRA VIRGEM</v>
      </c>
      <c r="M339" s="207">
        <f t="shared" ref="M339:M341" si="142">F339</f>
        <v>0</v>
      </c>
      <c r="N339" s="208" t="str">
        <f t="shared" ref="N339:N341" si="143">C339</f>
        <v>KG</v>
      </c>
    </row>
    <row r="340" spans="1:14" x14ac:dyDescent="0.25">
      <c r="A340" s="197" t="s">
        <v>319</v>
      </c>
      <c r="B340" s="198">
        <v>0.2</v>
      </c>
      <c r="C340" s="199" t="s">
        <v>193</v>
      </c>
      <c r="D340" s="200">
        <v>1</v>
      </c>
      <c r="E340" s="198">
        <f t="shared" si="138"/>
        <v>0.2</v>
      </c>
      <c r="F340" s="201">
        <f t="shared" si="139"/>
        <v>0</v>
      </c>
      <c r="G340" s="202" t="str">
        <f>IFERROR(VLOOKUP(A340,'[2]CÓDIGOS E PREÇOS'!$C$4:$D$303,2,0),"verificar item")</f>
        <v>verificar item</v>
      </c>
      <c r="H340" s="203" t="e">
        <f t="shared" si="140"/>
        <v>#VALUE!</v>
      </c>
      <c r="I340" s="204"/>
      <c r="J340" s="205"/>
      <c r="L340" s="206" t="str">
        <f t="shared" si="141"/>
        <v>PASTA DE OVO</v>
      </c>
      <c r="M340" s="207">
        <f t="shared" si="142"/>
        <v>0</v>
      </c>
      <c r="N340" s="208" t="str">
        <f t="shared" si="143"/>
        <v>KG</v>
      </c>
    </row>
    <row r="341" spans="1:14" ht="15.75" thickBot="1" x14ac:dyDescent="0.3">
      <c r="A341" s="197" t="s">
        <v>271</v>
      </c>
      <c r="B341" s="198">
        <v>1</v>
      </c>
      <c r="C341" s="199" t="s">
        <v>193</v>
      </c>
      <c r="D341" s="200">
        <v>1</v>
      </c>
      <c r="E341" s="198">
        <f t="shared" si="138"/>
        <v>1</v>
      </c>
      <c r="F341" s="201">
        <f t="shared" si="139"/>
        <v>0</v>
      </c>
      <c r="G341" s="202" t="str">
        <f>IFERROR(VLOOKUP(A341,'[2]CÓDIGOS E PREÇOS'!$C$4:$D$303,2,0),"verificar item")</f>
        <v>verificar item</v>
      </c>
      <c r="H341" s="203" t="e">
        <f t="shared" si="140"/>
        <v>#VALUE!</v>
      </c>
      <c r="I341" s="204"/>
      <c r="J341" s="205"/>
      <c r="L341" s="206" t="str">
        <f t="shared" si="141"/>
        <v>PAPEL BARREIRA</v>
      </c>
      <c r="M341" s="207">
        <f t="shared" si="142"/>
        <v>0</v>
      </c>
      <c r="N341" s="208" t="str">
        <f t="shared" si="143"/>
        <v>KG</v>
      </c>
    </row>
    <row r="342" spans="1:14" ht="15.75" thickBot="1" x14ac:dyDescent="0.3">
      <c r="A342" s="209" t="s">
        <v>265</v>
      </c>
      <c r="B342" s="210">
        <f>SUM(B338:B341)</f>
        <v>1.3599999999999999</v>
      </c>
      <c r="C342" s="211"/>
      <c r="D342" s="211"/>
      <c r="E342" s="211"/>
      <c r="F342" s="211"/>
      <c r="G342" s="212"/>
      <c r="H342" s="224" t="e">
        <f>SUM(H338:H341)</f>
        <v>#VALUE!</v>
      </c>
      <c r="I342" s="214"/>
      <c r="J342" s="215"/>
      <c r="L342" s="216" t="s">
        <v>266</v>
      </c>
      <c r="M342" s="217">
        <f>SUM(M338:M341)</f>
        <v>0</v>
      </c>
      <c r="N342" s="216" t="s">
        <v>193</v>
      </c>
    </row>
    <row r="343" spans="1:14" ht="15.75" thickBot="1" x14ac:dyDescent="0.3"/>
    <row r="344" spans="1:14" ht="16.5" thickBot="1" x14ac:dyDescent="0.3">
      <c r="A344" s="163" t="s">
        <v>243</v>
      </c>
      <c r="B344" s="164"/>
      <c r="C344" s="164"/>
      <c r="D344" s="164"/>
      <c r="E344" s="164"/>
      <c r="F344" s="164"/>
      <c r="G344" s="165"/>
      <c r="H344" s="166"/>
      <c r="I344" s="164"/>
      <c r="J344" s="167"/>
    </row>
    <row r="345" spans="1:14" ht="15.75" thickBot="1" x14ac:dyDescent="0.3">
      <c r="A345" s="168" t="s">
        <v>244</v>
      </c>
      <c r="B345" s="169" t="s">
        <v>238</v>
      </c>
      <c r="C345" s="170"/>
      <c r="D345" s="170"/>
      <c r="E345" s="171"/>
      <c r="F345" s="171"/>
      <c r="G345" s="172"/>
      <c r="H345" s="179" t="s">
        <v>245</v>
      </c>
      <c r="I345" s="174"/>
      <c r="J345" s="175"/>
      <c r="L345" t="str">
        <f>B345</f>
        <v>ABACAXI COM MELADO</v>
      </c>
    </row>
    <row r="346" spans="1:14" ht="15.75" thickBot="1" x14ac:dyDescent="0.3">
      <c r="A346" s="168" t="s">
        <v>246</v>
      </c>
      <c r="B346" s="169"/>
      <c r="C346" s="170"/>
      <c r="D346" s="176"/>
      <c r="E346" s="177"/>
      <c r="F346" s="177"/>
      <c r="G346" s="178"/>
      <c r="H346" s="255" t="s">
        <v>247</v>
      </c>
      <c r="I346" s="256"/>
      <c r="J346" s="175">
        <f>[1]MENU!H332</f>
        <v>0</v>
      </c>
    </row>
    <row r="347" spans="1:14" ht="15.75" thickBot="1" x14ac:dyDescent="0.3">
      <c r="A347" s="180" t="s">
        <v>248</v>
      </c>
      <c r="B347" s="174"/>
      <c r="C347" s="181">
        <v>1</v>
      </c>
      <c r="D347" s="182" t="s">
        <v>249</v>
      </c>
      <c r="E347" s="183"/>
      <c r="F347" s="183"/>
      <c r="G347" s="184"/>
      <c r="H347" s="253" t="s">
        <v>250</v>
      </c>
      <c r="I347" s="254"/>
      <c r="J347" s="175" t="e">
        <f>J348/C347</f>
        <v>#VALUE!</v>
      </c>
      <c r="L347" t="s">
        <v>251</v>
      </c>
    </row>
    <row r="348" spans="1:14" ht="15.75" thickBot="1" x14ac:dyDescent="0.3">
      <c r="A348" s="180" t="s">
        <v>252</v>
      </c>
      <c r="B348" s="185"/>
      <c r="C348" s="186">
        <f>B354</f>
        <v>1.2</v>
      </c>
      <c r="D348" s="187" t="s">
        <v>253</v>
      </c>
      <c r="E348" s="183"/>
      <c r="F348" s="183"/>
      <c r="G348" s="184"/>
      <c r="H348" s="179" t="s">
        <v>254</v>
      </c>
      <c r="I348" s="174"/>
      <c r="J348" s="175" t="e">
        <f>H354</f>
        <v>#VALUE!</v>
      </c>
    </row>
    <row r="349" spans="1:14" ht="15.75" thickBot="1" x14ac:dyDescent="0.3">
      <c r="A349" s="180" t="s">
        <v>201</v>
      </c>
      <c r="B349" s="185"/>
      <c r="C349" s="188">
        <f>[1]MENU!F332</f>
        <v>0</v>
      </c>
      <c r="D349" s="187" t="s">
        <v>255</v>
      </c>
      <c r="E349" s="183"/>
      <c r="F349" s="183"/>
      <c r="G349" s="184"/>
      <c r="H349" s="179" t="s">
        <v>256</v>
      </c>
      <c r="I349" s="185"/>
      <c r="J349" s="190" t="e">
        <f>(J346-J347)/J346</f>
        <v>#VALUE!</v>
      </c>
    </row>
    <row r="350" spans="1:14" ht="15.75" thickBot="1" x14ac:dyDescent="0.3">
      <c r="A350" s="182" t="s">
        <v>257</v>
      </c>
      <c r="B350" s="181" t="s">
        <v>258</v>
      </c>
      <c r="C350" s="181" t="s">
        <v>259</v>
      </c>
      <c r="D350" s="181" t="s">
        <v>260</v>
      </c>
      <c r="E350" s="181" t="s">
        <v>261</v>
      </c>
      <c r="F350" s="191" t="s">
        <v>201</v>
      </c>
      <c r="G350" s="192" t="s">
        <v>262</v>
      </c>
      <c r="H350" s="223" t="s">
        <v>263</v>
      </c>
      <c r="I350" s="194"/>
      <c r="J350" s="195"/>
      <c r="L350" s="196" t="s">
        <v>257</v>
      </c>
      <c r="M350" s="196" t="s">
        <v>264</v>
      </c>
      <c r="N350" s="196" t="s">
        <v>259</v>
      </c>
    </row>
    <row r="351" spans="1:14" x14ac:dyDescent="0.25">
      <c r="A351" s="197" t="s">
        <v>145</v>
      </c>
      <c r="B351" s="198">
        <v>0.15</v>
      </c>
      <c r="C351" s="199" t="s">
        <v>193</v>
      </c>
      <c r="D351" s="200">
        <v>1</v>
      </c>
      <c r="E351" s="198">
        <f>B351/D351</f>
        <v>0.15</v>
      </c>
      <c r="F351" s="201">
        <f>B351*$C$52</f>
        <v>0</v>
      </c>
      <c r="G351" s="202" t="str">
        <f>IFERROR(VLOOKUP(A351,'[2]CÓDIGOS E PREÇOS'!$C$4:$D$303,2,0),"verificar item")</f>
        <v>verificar item</v>
      </c>
      <c r="H351" s="203" t="e">
        <f>G351*E351</f>
        <v>#VALUE!</v>
      </c>
      <c r="I351" s="204"/>
      <c r="J351" s="205"/>
      <c r="L351" s="206" t="str">
        <f>A351</f>
        <v>ABACAXI</v>
      </c>
      <c r="M351" s="207">
        <f>F351</f>
        <v>0</v>
      </c>
      <c r="N351" s="208" t="str">
        <f>C351</f>
        <v>KG</v>
      </c>
    </row>
    <row r="352" spans="1:14" x14ac:dyDescent="0.25">
      <c r="A352" s="197" t="s">
        <v>146</v>
      </c>
      <c r="B352" s="198">
        <v>0.05</v>
      </c>
      <c r="C352" s="199" t="s">
        <v>193</v>
      </c>
      <c r="D352" s="200">
        <v>1</v>
      </c>
      <c r="E352" s="198">
        <f t="shared" ref="E352:E353" si="144">B352/D352</f>
        <v>0.05</v>
      </c>
      <c r="F352" s="201">
        <f t="shared" ref="F352:F353" si="145">B352*$C$52</f>
        <v>0</v>
      </c>
      <c r="G352" s="202" t="str">
        <f>IFERROR(VLOOKUP(A352,'[2]CÓDIGOS E PREÇOS'!$C$4:$D$303,2,0),"verificar item")</f>
        <v>verificar item</v>
      </c>
      <c r="H352" s="203"/>
      <c r="I352" s="204"/>
      <c r="J352" s="205"/>
      <c r="L352" s="206" t="str">
        <f t="shared" ref="L352:L353" si="146">A352</f>
        <v>MELADO</v>
      </c>
      <c r="M352" s="207">
        <f t="shared" ref="M352:M353" si="147">F352</f>
        <v>0</v>
      </c>
      <c r="N352" s="208" t="str">
        <f t="shared" ref="N352:N353" si="148">C352</f>
        <v>KG</v>
      </c>
    </row>
    <row r="353" spans="1:14" ht="15.75" thickBot="1" x14ac:dyDescent="0.3">
      <c r="A353" s="197" t="s">
        <v>271</v>
      </c>
      <c r="B353" s="198">
        <v>1</v>
      </c>
      <c r="C353" s="199" t="s">
        <v>193</v>
      </c>
      <c r="D353" s="200">
        <v>1</v>
      </c>
      <c r="E353" s="198">
        <f t="shared" si="144"/>
        <v>1</v>
      </c>
      <c r="F353" s="201">
        <f t="shared" si="145"/>
        <v>0</v>
      </c>
      <c r="G353" s="202" t="str">
        <f>IFERROR(VLOOKUP(A353,'[2]CÓDIGOS E PREÇOS'!$C$4:$D$303,2,0),"verificar item")</f>
        <v>verificar item</v>
      </c>
      <c r="H353" s="203"/>
      <c r="I353" s="204"/>
      <c r="J353" s="205"/>
      <c r="L353" s="206" t="str">
        <f t="shared" si="146"/>
        <v>PAPEL BARREIRA</v>
      </c>
      <c r="M353" s="207">
        <f t="shared" si="147"/>
        <v>0</v>
      </c>
      <c r="N353" s="208" t="str">
        <f t="shared" si="148"/>
        <v>KG</v>
      </c>
    </row>
    <row r="354" spans="1:14" ht="15.75" thickBot="1" x14ac:dyDescent="0.3">
      <c r="A354" s="209" t="s">
        <v>265</v>
      </c>
      <c r="B354" s="210">
        <f>SUM(B351:B353)</f>
        <v>1.2</v>
      </c>
      <c r="C354" s="211"/>
      <c r="D354" s="211"/>
      <c r="E354" s="211"/>
      <c r="F354" s="211"/>
      <c r="G354" s="212"/>
      <c r="H354" s="224" t="e">
        <f>SUM(H351:H353)</f>
        <v>#VALUE!</v>
      </c>
      <c r="I354" s="214"/>
      <c r="J354" s="215"/>
      <c r="L354" s="216" t="s">
        <v>266</v>
      </c>
      <c r="M354" s="217">
        <f>SUM(M351:M353)</f>
        <v>0</v>
      </c>
      <c r="N354" s="216" t="s">
        <v>193</v>
      </c>
    </row>
    <row r="355" spans="1:14" ht="15.75" thickBot="1" x14ac:dyDescent="0.3"/>
    <row r="356" spans="1:14" ht="16.5" thickBot="1" x14ac:dyDescent="0.3">
      <c r="A356" s="163" t="s">
        <v>243</v>
      </c>
      <c r="B356" s="164"/>
      <c r="C356" s="164"/>
      <c r="D356" s="164"/>
      <c r="E356" s="164"/>
      <c r="F356" s="164"/>
      <c r="G356" s="165"/>
      <c r="H356" s="166"/>
      <c r="I356" s="164"/>
      <c r="J356" s="167"/>
    </row>
    <row r="357" spans="1:14" ht="15.75" thickBot="1" x14ac:dyDescent="0.3">
      <c r="A357" s="168" t="s">
        <v>244</v>
      </c>
      <c r="B357" s="169" t="s">
        <v>320</v>
      </c>
      <c r="C357" s="170"/>
      <c r="D357" s="170"/>
      <c r="E357" s="171"/>
      <c r="F357" s="171"/>
      <c r="G357" s="172"/>
      <c r="H357" s="179" t="s">
        <v>245</v>
      </c>
      <c r="I357" s="174"/>
      <c r="J357" s="175"/>
      <c r="L357" t="str">
        <f>B357</f>
        <v>FRENCH TOAST &amp; HAAGEN DAZS</v>
      </c>
    </row>
    <row r="358" spans="1:14" ht="15.75" thickBot="1" x14ac:dyDescent="0.3">
      <c r="A358" s="168" t="s">
        <v>246</v>
      </c>
      <c r="B358" s="169"/>
      <c r="C358" s="170"/>
      <c r="D358" s="176"/>
      <c r="E358" s="177"/>
      <c r="F358" s="177"/>
      <c r="G358" s="178"/>
      <c r="H358" s="255" t="s">
        <v>247</v>
      </c>
      <c r="I358" s="256"/>
      <c r="J358" s="175">
        <f>[1]MENU!H346</f>
        <v>0</v>
      </c>
    </row>
    <row r="359" spans="1:14" ht="15.75" thickBot="1" x14ac:dyDescent="0.3">
      <c r="A359" s="180" t="s">
        <v>248</v>
      </c>
      <c r="B359" s="174"/>
      <c r="C359" s="181">
        <v>1</v>
      </c>
      <c r="D359" s="182" t="s">
        <v>249</v>
      </c>
      <c r="E359" s="183"/>
      <c r="F359" s="183"/>
      <c r="G359" s="184"/>
      <c r="H359" s="253" t="s">
        <v>250</v>
      </c>
      <c r="I359" s="254"/>
      <c r="J359" s="175" t="e">
        <f>J360/C359</f>
        <v>#VALUE!</v>
      </c>
      <c r="L359" t="s">
        <v>251</v>
      </c>
    </row>
    <row r="360" spans="1:14" ht="15.75" thickBot="1" x14ac:dyDescent="0.3">
      <c r="A360" s="180" t="s">
        <v>252</v>
      </c>
      <c r="B360" s="185"/>
      <c r="C360" s="186">
        <f>B368</f>
        <v>1.35</v>
      </c>
      <c r="D360" s="187" t="s">
        <v>253</v>
      </c>
      <c r="E360" s="183"/>
      <c r="F360" s="183"/>
      <c r="G360" s="184"/>
      <c r="H360" s="179" t="s">
        <v>254</v>
      </c>
      <c r="I360" s="174"/>
      <c r="J360" s="175" t="e">
        <f>H368</f>
        <v>#VALUE!</v>
      </c>
    </row>
    <row r="361" spans="1:14" ht="15.75" thickBot="1" x14ac:dyDescent="0.3">
      <c r="A361" s="180" t="s">
        <v>201</v>
      </c>
      <c r="B361" s="185"/>
      <c r="C361" s="188">
        <f>[1]MENU!F346</f>
        <v>0</v>
      </c>
      <c r="D361" s="187" t="s">
        <v>255</v>
      </c>
      <c r="E361" s="183"/>
      <c r="F361" s="183"/>
      <c r="G361" s="184"/>
      <c r="H361" s="179" t="s">
        <v>256</v>
      </c>
      <c r="I361" s="185"/>
      <c r="J361" s="190" t="e">
        <f>(J358-J359)/J358</f>
        <v>#VALUE!</v>
      </c>
    </row>
    <row r="362" spans="1:14" ht="15.75" thickBot="1" x14ac:dyDescent="0.3">
      <c r="A362" s="182" t="s">
        <v>257</v>
      </c>
      <c r="B362" s="181" t="s">
        <v>258</v>
      </c>
      <c r="C362" s="181" t="s">
        <v>259</v>
      </c>
      <c r="D362" s="181" t="s">
        <v>260</v>
      </c>
      <c r="E362" s="181" t="s">
        <v>261</v>
      </c>
      <c r="F362" s="191" t="s">
        <v>201</v>
      </c>
      <c r="G362" s="192" t="s">
        <v>262</v>
      </c>
      <c r="H362" s="223" t="s">
        <v>263</v>
      </c>
      <c r="I362" s="194"/>
      <c r="J362" s="195"/>
      <c r="L362" s="196" t="s">
        <v>257</v>
      </c>
      <c r="M362" s="196" t="s">
        <v>264</v>
      </c>
      <c r="N362" s="196" t="s">
        <v>259</v>
      </c>
    </row>
    <row r="363" spans="1:14" x14ac:dyDescent="0.25">
      <c r="A363" s="197" t="s">
        <v>321</v>
      </c>
      <c r="B363" s="198">
        <v>0.1</v>
      </c>
      <c r="C363" s="199" t="s">
        <v>193</v>
      </c>
      <c r="D363" s="200">
        <v>1</v>
      </c>
      <c r="E363" s="198">
        <f>B363/D363</f>
        <v>0.1</v>
      </c>
      <c r="F363" s="201">
        <f>B363*$C$52</f>
        <v>0</v>
      </c>
      <c r="G363" s="202" t="str">
        <f>IFERROR(VLOOKUP(A363,'[2]CÓDIGOS E PREÇOS'!$C$4:$D$303,2,0),"verificar item")</f>
        <v>verificar item</v>
      </c>
      <c r="H363" s="203" t="e">
        <f>G363*E363</f>
        <v>#VALUE!</v>
      </c>
      <c r="I363" s="204"/>
      <c r="J363" s="205"/>
      <c r="L363" s="206" t="str">
        <f>A363</f>
        <v>PÃO BRIOCHE</v>
      </c>
      <c r="M363" s="207">
        <f>F363</f>
        <v>0</v>
      </c>
      <c r="N363" s="208" t="str">
        <f>C363</f>
        <v>KG</v>
      </c>
    </row>
    <row r="364" spans="1:14" x14ac:dyDescent="0.25">
      <c r="A364" s="197" t="s">
        <v>322</v>
      </c>
      <c r="B364" s="198">
        <v>0.2</v>
      </c>
      <c r="C364" s="199" t="s">
        <v>193</v>
      </c>
      <c r="D364" s="200">
        <v>1</v>
      </c>
      <c r="E364" s="198">
        <f t="shared" ref="E364" si="149">B364/D364</f>
        <v>0.2</v>
      </c>
      <c r="F364" s="201">
        <f t="shared" ref="F364" si="150">B364*$C$52</f>
        <v>0</v>
      </c>
      <c r="G364" s="202" t="str">
        <f>IFERROR(VLOOKUP(A364,'[2]CÓDIGOS E PREÇOS'!$C$4:$D$303,2,0),"verificar item")</f>
        <v>verificar item</v>
      </c>
      <c r="H364" s="203" t="e">
        <f t="shared" ref="H364" si="151">G364*E364</f>
        <v>#VALUE!</v>
      </c>
      <c r="I364" s="204"/>
      <c r="J364" s="205"/>
      <c r="L364" s="206" t="str">
        <f t="shared" ref="L364:L367" si="152">A364</f>
        <v>CREME INGLES</v>
      </c>
      <c r="M364" s="207">
        <f t="shared" ref="M364:M367" si="153">F364</f>
        <v>0</v>
      </c>
      <c r="N364" s="208" t="str">
        <f t="shared" ref="N364:N367" si="154">C364</f>
        <v>KG</v>
      </c>
    </row>
    <row r="365" spans="1:14" x14ac:dyDescent="0.25">
      <c r="A365" s="197" t="s">
        <v>112</v>
      </c>
      <c r="B365" s="198">
        <v>0.01</v>
      </c>
      <c r="C365" s="199" t="s">
        <v>193</v>
      </c>
      <c r="D365" s="200">
        <v>1</v>
      </c>
      <c r="E365" s="198">
        <f t="shared" ref="E365:E366" si="155">B365/D365</f>
        <v>0.01</v>
      </c>
      <c r="F365" s="201">
        <f t="shared" ref="F365:F366" si="156">B365*$C$52</f>
        <v>0</v>
      </c>
      <c r="G365" s="202">
        <f>IFERROR(VLOOKUP(A365,'[2]CÓDIGOS E PREÇOS'!$C$4:$D$303,2,0),"verificar item")</f>
        <v>44.95</v>
      </c>
      <c r="H365" s="203"/>
      <c r="I365" s="204"/>
      <c r="J365" s="205"/>
      <c r="L365" s="206" t="str">
        <f t="shared" si="152"/>
        <v>MANTEIGA</v>
      </c>
      <c r="M365" s="207">
        <f t="shared" si="153"/>
        <v>0</v>
      </c>
      <c r="N365" s="208" t="str">
        <f t="shared" si="154"/>
        <v>KG</v>
      </c>
    </row>
    <row r="366" spans="1:14" x14ac:dyDescent="0.25">
      <c r="A366" s="197" t="s">
        <v>148</v>
      </c>
      <c r="B366" s="198">
        <v>0.04</v>
      </c>
      <c r="C366" s="199" t="s">
        <v>193</v>
      </c>
      <c r="D366" s="200">
        <v>1</v>
      </c>
      <c r="E366" s="198">
        <f t="shared" si="155"/>
        <v>0.04</v>
      </c>
      <c r="F366" s="201">
        <f t="shared" si="156"/>
        <v>0</v>
      </c>
      <c r="G366" s="202" t="str">
        <f>IFERROR(VLOOKUP(A366,'[2]CÓDIGOS E PREÇOS'!$C$4:$D$303,2,0),"verificar item")</f>
        <v>verificar item</v>
      </c>
      <c r="H366" s="203"/>
      <c r="I366" s="204"/>
      <c r="J366" s="205"/>
      <c r="L366" s="206" t="str">
        <f t="shared" si="152"/>
        <v>HAAGEN DAZS</v>
      </c>
      <c r="M366" s="207">
        <f t="shared" si="153"/>
        <v>0</v>
      </c>
      <c r="N366" s="208" t="str">
        <f t="shared" si="154"/>
        <v>KG</v>
      </c>
    </row>
    <row r="367" spans="1:14" ht="15.75" thickBot="1" x14ac:dyDescent="0.3">
      <c r="A367" s="197" t="s">
        <v>271</v>
      </c>
      <c r="B367" s="198">
        <v>1</v>
      </c>
      <c r="C367" s="199" t="s">
        <v>193</v>
      </c>
      <c r="D367" s="200">
        <v>1</v>
      </c>
      <c r="E367" s="198">
        <f t="shared" ref="E367" si="157">B367/D367</f>
        <v>1</v>
      </c>
      <c r="F367" s="201">
        <f t="shared" ref="F367" si="158">B367*$C$52</f>
        <v>0</v>
      </c>
      <c r="G367" s="202" t="str">
        <f>IFERROR(VLOOKUP(A367,'[2]CÓDIGOS E PREÇOS'!$C$4:$D$303,2,0),"verificar item")</f>
        <v>verificar item</v>
      </c>
      <c r="H367" s="203" t="e">
        <f t="shared" ref="H367" si="159">G367*E367</f>
        <v>#VALUE!</v>
      </c>
      <c r="I367" s="204"/>
      <c r="J367" s="205"/>
      <c r="L367" s="206" t="str">
        <f t="shared" si="152"/>
        <v>PAPEL BARREIRA</v>
      </c>
      <c r="M367" s="207">
        <f t="shared" si="153"/>
        <v>0</v>
      </c>
      <c r="N367" s="208" t="str">
        <f t="shared" si="154"/>
        <v>KG</v>
      </c>
    </row>
    <row r="368" spans="1:14" ht="15.75" thickBot="1" x14ac:dyDescent="0.3">
      <c r="A368" s="209" t="s">
        <v>265</v>
      </c>
      <c r="B368" s="210">
        <f>SUM(B363:B367)</f>
        <v>1.35</v>
      </c>
      <c r="C368" s="211"/>
      <c r="D368" s="211"/>
      <c r="E368" s="211"/>
      <c r="F368" s="211"/>
      <c r="G368" s="212"/>
      <c r="H368" s="224" t="e">
        <f>SUM(H363:H367)</f>
        <v>#VALUE!</v>
      </c>
      <c r="I368" s="214"/>
      <c r="J368" s="215"/>
      <c r="L368" s="216" t="s">
        <v>266</v>
      </c>
      <c r="M368" s="217">
        <f>SUM(M363:M367)</f>
        <v>0</v>
      </c>
      <c r="N368" s="216" t="s">
        <v>193</v>
      </c>
    </row>
    <row r="369" spans="1:14" ht="15.75" thickBot="1" x14ac:dyDescent="0.3"/>
    <row r="370" spans="1:14" ht="16.5" thickBot="1" x14ac:dyDescent="0.3">
      <c r="A370" s="163" t="s">
        <v>243</v>
      </c>
      <c r="B370" s="164"/>
      <c r="C370" s="164"/>
      <c r="D370" s="164"/>
      <c r="E370" s="164"/>
      <c r="F370" s="164"/>
      <c r="G370" s="165"/>
      <c r="H370" s="166"/>
      <c r="I370" s="164"/>
      <c r="J370" s="167"/>
    </row>
    <row r="371" spans="1:14" ht="15.75" thickBot="1" x14ac:dyDescent="0.3">
      <c r="A371" s="168" t="s">
        <v>244</v>
      </c>
      <c r="B371" s="169" t="s">
        <v>323</v>
      </c>
      <c r="C371" s="170"/>
      <c r="D371" s="170"/>
      <c r="E371" s="171"/>
      <c r="F371" s="171"/>
      <c r="G371" s="172"/>
      <c r="H371" s="179" t="s">
        <v>245</v>
      </c>
      <c r="I371" s="174"/>
      <c r="J371" s="175"/>
      <c r="L371" t="str">
        <f>B371</f>
        <v>BROWNIE COM HAAGEN DAZS</v>
      </c>
    </row>
    <row r="372" spans="1:14" ht="15.75" thickBot="1" x14ac:dyDescent="0.3">
      <c r="A372" s="168" t="s">
        <v>246</v>
      </c>
      <c r="B372" s="169"/>
      <c r="C372" s="170"/>
      <c r="D372" s="176"/>
      <c r="E372" s="177"/>
      <c r="F372" s="177"/>
      <c r="G372" s="178"/>
      <c r="H372" s="255" t="s">
        <v>247</v>
      </c>
      <c r="I372" s="256"/>
      <c r="J372" s="175">
        <f>[1]MENU!H362</f>
        <v>0</v>
      </c>
    </row>
    <row r="373" spans="1:14" ht="15.75" thickBot="1" x14ac:dyDescent="0.3">
      <c r="A373" s="180" t="s">
        <v>248</v>
      </c>
      <c r="B373" s="174"/>
      <c r="C373" s="181">
        <v>1</v>
      </c>
      <c r="D373" s="182" t="s">
        <v>249</v>
      </c>
      <c r="E373" s="183"/>
      <c r="F373" s="183"/>
      <c r="G373" s="184"/>
      <c r="H373" s="253" t="s">
        <v>250</v>
      </c>
      <c r="I373" s="254"/>
      <c r="J373" s="175" t="e">
        <f>J374/C373</f>
        <v>#VALUE!</v>
      </c>
      <c r="L373" t="s">
        <v>251</v>
      </c>
    </row>
    <row r="374" spans="1:14" ht="15.75" thickBot="1" x14ac:dyDescent="0.3">
      <c r="A374" s="180" t="s">
        <v>252</v>
      </c>
      <c r="B374" s="185"/>
      <c r="C374" s="186">
        <f>B381</f>
        <v>1.1599999999999999</v>
      </c>
      <c r="D374" s="187" t="s">
        <v>253</v>
      </c>
      <c r="E374" s="183"/>
      <c r="F374" s="183"/>
      <c r="G374" s="184"/>
      <c r="H374" s="179" t="s">
        <v>254</v>
      </c>
      <c r="I374" s="174"/>
      <c r="J374" s="175" t="e">
        <f>H381</f>
        <v>#VALUE!</v>
      </c>
    </row>
    <row r="375" spans="1:14" ht="15.75" thickBot="1" x14ac:dyDescent="0.3">
      <c r="A375" s="180" t="s">
        <v>201</v>
      </c>
      <c r="B375" s="185"/>
      <c r="C375" s="188">
        <f>[1]MENU!F362</f>
        <v>0</v>
      </c>
      <c r="D375" s="187" t="s">
        <v>255</v>
      </c>
      <c r="E375" s="183"/>
      <c r="F375" s="183"/>
      <c r="G375" s="184"/>
      <c r="H375" s="179" t="s">
        <v>256</v>
      </c>
      <c r="I375" s="185"/>
      <c r="J375" s="190" t="e">
        <f>(J372-J373)/J372</f>
        <v>#VALUE!</v>
      </c>
    </row>
    <row r="376" spans="1:14" ht="15.75" thickBot="1" x14ac:dyDescent="0.3">
      <c r="A376" s="182" t="s">
        <v>257</v>
      </c>
      <c r="B376" s="181" t="s">
        <v>258</v>
      </c>
      <c r="C376" s="181" t="s">
        <v>259</v>
      </c>
      <c r="D376" s="181" t="s">
        <v>260</v>
      </c>
      <c r="E376" s="181" t="s">
        <v>261</v>
      </c>
      <c r="F376" s="191" t="s">
        <v>201</v>
      </c>
      <c r="G376" s="192" t="s">
        <v>262</v>
      </c>
      <c r="H376" s="223" t="s">
        <v>263</v>
      </c>
      <c r="I376" s="194"/>
      <c r="J376" s="195"/>
      <c r="L376" s="196"/>
      <c r="M376" s="196" t="s">
        <v>264</v>
      </c>
      <c r="N376" s="196" t="s">
        <v>259</v>
      </c>
    </row>
    <row r="377" spans="1:14" x14ac:dyDescent="0.25">
      <c r="A377" s="197" t="s">
        <v>240</v>
      </c>
      <c r="B377" s="198">
        <v>0.1</v>
      </c>
      <c r="C377" s="199" t="s">
        <v>193</v>
      </c>
      <c r="D377" s="200">
        <v>1</v>
      </c>
      <c r="E377" s="198">
        <f>B377/D377</f>
        <v>0.1</v>
      </c>
      <c r="F377" s="201">
        <f>B377*$C$52</f>
        <v>0</v>
      </c>
      <c r="G377" s="202" t="str">
        <f>IFERROR(VLOOKUP(A377,'[2]CÓDIGOS E PREÇOS'!$C$4:$D$303,2,0),"verificar item")</f>
        <v>verificar item</v>
      </c>
      <c r="H377" s="203" t="e">
        <f>G377*E377</f>
        <v>#VALUE!</v>
      </c>
      <c r="I377" s="204"/>
      <c r="J377" s="205"/>
      <c r="L377" s="206" t="str">
        <f>A377</f>
        <v>BROWNIE</v>
      </c>
      <c r="M377" s="207">
        <f>F377</f>
        <v>0</v>
      </c>
      <c r="N377" s="208" t="str">
        <f>C377</f>
        <v>KG</v>
      </c>
    </row>
    <row r="378" spans="1:14" x14ac:dyDescent="0.25">
      <c r="A378" s="197" t="s">
        <v>324</v>
      </c>
      <c r="B378" s="198">
        <v>0.04</v>
      </c>
      <c r="C378" s="199" t="s">
        <v>193</v>
      </c>
      <c r="D378" s="200">
        <v>1</v>
      </c>
      <c r="E378" s="198">
        <f t="shared" ref="E378" si="160">B378/D378</f>
        <v>0.04</v>
      </c>
      <c r="F378" s="201">
        <f t="shared" ref="F378" si="161">B378*$C$52</f>
        <v>0</v>
      </c>
      <c r="G378" s="202" t="str">
        <f>IFERROR(VLOOKUP(A378,'[2]CÓDIGOS E PREÇOS'!$C$4:$D$303,2,0),"verificar item")</f>
        <v>verificar item</v>
      </c>
      <c r="H378" s="203" t="e">
        <f t="shared" ref="H378" si="162">G378*E378</f>
        <v>#VALUE!</v>
      </c>
      <c r="I378" s="204"/>
      <c r="J378" s="205"/>
      <c r="L378" s="206" t="str">
        <f t="shared" ref="L378:L380" si="163">A378</f>
        <v>HD MACADAMIA</v>
      </c>
      <c r="M378" s="207">
        <f t="shared" ref="M378:M380" si="164">F378</f>
        <v>0</v>
      </c>
      <c r="N378" s="208" t="str">
        <f t="shared" ref="N378:N380" si="165">C378</f>
        <v>KG</v>
      </c>
    </row>
    <row r="379" spans="1:14" x14ac:dyDescent="0.25">
      <c r="A379" s="197" t="s">
        <v>325</v>
      </c>
      <c r="B379" s="198">
        <v>0.02</v>
      </c>
      <c r="C379" s="199" t="s">
        <v>193</v>
      </c>
      <c r="D379" s="200">
        <v>1</v>
      </c>
      <c r="E379" s="198">
        <f t="shared" ref="E379" si="166">B379/D379</f>
        <v>0.02</v>
      </c>
      <c r="F379" s="201">
        <f t="shared" ref="F379" si="167">B379*$C$52</f>
        <v>0</v>
      </c>
      <c r="G379" s="202" t="str">
        <f>IFERROR(VLOOKUP(A379,'[2]CÓDIGOS E PREÇOS'!$C$4:$D$303,2,0),"verificar item")</f>
        <v>verificar item</v>
      </c>
      <c r="H379" s="203"/>
      <c r="I379" s="204"/>
      <c r="J379" s="205"/>
      <c r="L379" s="206" t="str">
        <f t="shared" si="163"/>
        <v>GANACHE</v>
      </c>
      <c r="M379" s="207">
        <f t="shared" si="164"/>
        <v>0</v>
      </c>
      <c r="N379" s="208" t="str">
        <f t="shared" si="165"/>
        <v>KG</v>
      </c>
    </row>
    <row r="380" spans="1:14" ht="15.75" thickBot="1" x14ac:dyDescent="0.3">
      <c r="A380" s="197" t="s">
        <v>271</v>
      </c>
      <c r="B380" s="198">
        <v>1</v>
      </c>
      <c r="C380" s="199" t="s">
        <v>193</v>
      </c>
      <c r="D380" s="200">
        <v>1</v>
      </c>
      <c r="E380" s="198">
        <f t="shared" ref="E380" si="168">B380/D380</f>
        <v>1</v>
      </c>
      <c r="F380" s="201">
        <f t="shared" ref="F380" si="169">B380*$C$52</f>
        <v>0</v>
      </c>
      <c r="G380" s="202" t="str">
        <f>IFERROR(VLOOKUP(A380,'[2]CÓDIGOS E PREÇOS'!$C$4:$D$303,2,0),"verificar item")</f>
        <v>verificar item</v>
      </c>
      <c r="H380" s="203" t="e">
        <f t="shared" ref="H380" si="170">G380*E380</f>
        <v>#VALUE!</v>
      </c>
      <c r="I380" s="204"/>
      <c r="J380" s="205"/>
      <c r="L380" s="206" t="str">
        <f t="shared" si="163"/>
        <v>PAPEL BARREIRA</v>
      </c>
      <c r="M380" s="207">
        <f t="shared" si="164"/>
        <v>0</v>
      </c>
      <c r="N380" s="208" t="str">
        <f t="shared" si="165"/>
        <v>KG</v>
      </c>
    </row>
    <row r="381" spans="1:14" ht="15.75" thickBot="1" x14ac:dyDescent="0.3">
      <c r="A381" s="209" t="s">
        <v>265</v>
      </c>
      <c r="B381" s="210">
        <f>SUM(B377:B380)</f>
        <v>1.1599999999999999</v>
      </c>
      <c r="C381" s="211"/>
      <c r="D381" s="211"/>
      <c r="E381" s="211"/>
      <c r="F381" s="211"/>
      <c r="G381" s="212"/>
      <c r="H381" s="224" t="e">
        <f>SUM(H377:H380)</f>
        <v>#VALUE!</v>
      </c>
      <c r="I381" s="214"/>
      <c r="J381" s="215"/>
      <c r="L381" s="216" t="s">
        <v>266</v>
      </c>
      <c r="M381" s="217">
        <f>SUM(M377:M380)</f>
        <v>0</v>
      </c>
      <c r="N381" s="216" t="s">
        <v>193</v>
      </c>
    </row>
    <row r="382" spans="1:14" ht="15.75" thickBot="1" x14ac:dyDescent="0.3"/>
    <row r="383" spans="1:14" ht="16.5" thickBot="1" x14ac:dyDescent="0.3">
      <c r="A383" s="163" t="s">
        <v>243</v>
      </c>
      <c r="B383" s="164"/>
      <c r="C383" s="164"/>
      <c r="D383" s="164"/>
      <c r="E383" s="164"/>
      <c r="F383" s="164"/>
      <c r="G383" s="165"/>
      <c r="H383" s="166"/>
      <c r="I383" s="164"/>
      <c r="J383" s="167"/>
    </row>
    <row r="384" spans="1:14" ht="15.75" thickBot="1" x14ac:dyDescent="0.3">
      <c r="A384" s="168" t="s">
        <v>244</v>
      </c>
      <c r="B384" s="169" t="s">
        <v>326</v>
      </c>
      <c r="C384" s="170"/>
      <c r="D384" s="170"/>
      <c r="E384" s="171"/>
      <c r="F384" s="171"/>
      <c r="G384" s="172"/>
      <c r="H384" s="179" t="s">
        <v>245</v>
      </c>
      <c r="I384" s="174"/>
      <c r="J384" s="175"/>
      <c r="L384" t="str">
        <f>B384</f>
        <v>MILK SHAKE VANILLA</v>
      </c>
    </row>
    <row r="385" spans="1:14" ht="15.75" thickBot="1" x14ac:dyDescent="0.3">
      <c r="A385" s="168" t="s">
        <v>246</v>
      </c>
      <c r="B385" s="169"/>
      <c r="C385" s="170"/>
      <c r="D385" s="176"/>
      <c r="E385" s="177"/>
      <c r="F385" s="177"/>
      <c r="G385" s="178"/>
      <c r="H385" s="255" t="s">
        <v>247</v>
      </c>
      <c r="I385" s="256"/>
      <c r="J385" s="175">
        <f>[1]MENU!H378</f>
        <v>0</v>
      </c>
    </row>
    <row r="386" spans="1:14" ht="15.75" thickBot="1" x14ac:dyDescent="0.3">
      <c r="A386" s="180" t="s">
        <v>248</v>
      </c>
      <c r="B386" s="174"/>
      <c r="C386" s="181">
        <v>1</v>
      </c>
      <c r="D386" s="182" t="s">
        <v>249</v>
      </c>
      <c r="E386" s="183"/>
      <c r="F386" s="183"/>
      <c r="G386" s="184"/>
      <c r="H386" s="253" t="s">
        <v>250</v>
      </c>
      <c r="I386" s="254"/>
      <c r="J386" s="175" t="e">
        <f>J387/C386</f>
        <v>#VALUE!</v>
      </c>
      <c r="L386" t="s">
        <v>251</v>
      </c>
    </row>
    <row r="387" spans="1:14" ht="15.75" thickBot="1" x14ac:dyDescent="0.3">
      <c r="A387" s="180" t="s">
        <v>252</v>
      </c>
      <c r="B387" s="185"/>
      <c r="C387" s="186">
        <f>B396</f>
        <v>0.45500000000000002</v>
      </c>
      <c r="D387" s="187" t="s">
        <v>253</v>
      </c>
      <c r="E387" s="183"/>
      <c r="F387" s="183"/>
      <c r="G387" s="184"/>
      <c r="H387" s="179" t="s">
        <v>254</v>
      </c>
      <c r="I387" s="174"/>
      <c r="J387" s="175" t="e">
        <f>H396</f>
        <v>#VALUE!</v>
      </c>
    </row>
    <row r="388" spans="1:14" ht="15.75" thickBot="1" x14ac:dyDescent="0.3">
      <c r="A388" s="180" t="s">
        <v>201</v>
      </c>
      <c r="B388" s="185"/>
      <c r="C388" s="188">
        <f>[1]MENU!F378</f>
        <v>0</v>
      </c>
      <c r="D388" s="187" t="s">
        <v>255</v>
      </c>
      <c r="E388" s="183"/>
      <c r="F388" s="183"/>
      <c r="G388" s="184"/>
      <c r="H388" s="179" t="s">
        <v>256</v>
      </c>
      <c r="I388" s="185"/>
      <c r="J388" s="190" t="e">
        <f>(J385-J386)/J385</f>
        <v>#VALUE!</v>
      </c>
    </row>
    <row r="389" spans="1:14" ht="15.75" thickBot="1" x14ac:dyDescent="0.3">
      <c r="A389" s="182" t="s">
        <v>257</v>
      </c>
      <c r="B389" s="181" t="s">
        <v>258</v>
      </c>
      <c r="C389" s="181" t="s">
        <v>259</v>
      </c>
      <c r="D389" s="181" t="s">
        <v>260</v>
      </c>
      <c r="E389" s="181" t="s">
        <v>261</v>
      </c>
      <c r="F389" s="191" t="s">
        <v>201</v>
      </c>
      <c r="G389" s="192" t="s">
        <v>262</v>
      </c>
      <c r="H389" s="223" t="s">
        <v>263</v>
      </c>
      <c r="I389" s="194"/>
      <c r="J389" s="195"/>
      <c r="L389" s="196" t="s">
        <v>257</v>
      </c>
      <c r="M389" s="196" t="s">
        <v>264</v>
      </c>
      <c r="N389" s="196" t="s">
        <v>259</v>
      </c>
    </row>
    <row r="390" spans="1:14" x14ac:dyDescent="0.25">
      <c r="A390" s="197" t="s">
        <v>327</v>
      </c>
      <c r="B390" s="198">
        <v>0.15</v>
      </c>
      <c r="C390" s="199" t="s">
        <v>193</v>
      </c>
      <c r="D390" s="200">
        <v>1</v>
      </c>
      <c r="E390" s="198">
        <f>B390/D390</f>
        <v>0.15</v>
      </c>
      <c r="F390" s="201">
        <f>B390*$C$52</f>
        <v>0</v>
      </c>
      <c r="G390" s="202" t="str">
        <f>IFERROR(VLOOKUP(A390,'[2]CÓDIGOS E PREÇOS'!$C$4:$D$303,2,0),"verificar item")</f>
        <v>verificar item</v>
      </c>
      <c r="H390" s="203" t="e">
        <f>G390*E390</f>
        <v>#VALUE!</v>
      </c>
      <c r="I390" s="204"/>
      <c r="J390" s="205"/>
      <c r="L390" s="206" t="str">
        <f>A390</f>
        <v>SORVETE DE CREME</v>
      </c>
      <c r="M390" s="207">
        <f>F390</f>
        <v>0</v>
      </c>
      <c r="N390" s="208" t="str">
        <f>C390</f>
        <v>KG</v>
      </c>
    </row>
    <row r="391" spans="1:14" x14ac:dyDescent="0.25">
      <c r="A391" s="197" t="s">
        <v>81</v>
      </c>
      <c r="B391" s="198">
        <v>0.25</v>
      </c>
      <c r="C391" s="199" t="s">
        <v>193</v>
      </c>
      <c r="D391" s="200">
        <v>1</v>
      </c>
      <c r="E391" s="198">
        <f t="shared" ref="E391:E394" si="171">B391/D391</f>
        <v>0.25</v>
      </c>
      <c r="F391" s="201">
        <f t="shared" ref="F391:F394" si="172">B391*$C$52</f>
        <v>0</v>
      </c>
      <c r="G391" s="202">
        <f>IFERROR(VLOOKUP(A391,'[2]CÓDIGOS E PREÇOS'!$C$4:$D$303,2,0),"verificar item")</f>
        <v>3.99</v>
      </c>
      <c r="H391" s="203"/>
      <c r="I391" s="204"/>
      <c r="J391" s="205"/>
      <c r="L391" s="206" t="str">
        <f t="shared" ref="L391:L395" si="173">A391</f>
        <v>LEITE INTEGRAL</v>
      </c>
      <c r="M391" s="207">
        <f t="shared" ref="M391:M395" si="174">F391</f>
        <v>0</v>
      </c>
      <c r="N391" s="208" t="str">
        <f t="shared" ref="N391:N395" si="175">C391</f>
        <v>KG</v>
      </c>
    </row>
    <row r="392" spans="1:14" x14ac:dyDescent="0.25">
      <c r="A392" s="197" t="s">
        <v>366</v>
      </c>
      <c r="B392" s="198">
        <v>5.0000000000000001E-3</v>
      </c>
      <c r="C392" s="199" t="s">
        <v>193</v>
      </c>
      <c r="D392" s="200">
        <v>1</v>
      </c>
      <c r="E392" s="198">
        <f t="shared" si="171"/>
        <v>5.0000000000000001E-3</v>
      </c>
      <c r="F392" s="201">
        <f t="shared" si="172"/>
        <v>0</v>
      </c>
      <c r="G392" s="202" t="str">
        <f>IFERROR(VLOOKUP(A392,'[2]CÓDIGOS E PREÇOS'!$C$4:$D$303,2,0),"verificar item")</f>
        <v>verificar item</v>
      </c>
      <c r="H392" s="203" t="e">
        <f t="shared" ref="H392" si="176">G392*E392</f>
        <v>#VALUE!</v>
      </c>
      <c r="I392" s="204"/>
      <c r="J392" s="205"/>
      <c r="L392" s="206" t="str">
        <f t="shared" si="173"/>
        <v>ESSENCIA DE BAUNÍLIA</v>
      </c>
      <c r="M392" s="207">
        <f t="shared" si="174"/>
        <v>0</v>
      </c>
      <c r="N392" s="208" t="str">
        <f t="shared" si="175"/>
        <v>KG</v>
      </c>
    </row>
    <row r="393" spans="1:14" x14ac:dyDescent="0.25">
      <c r="A393" s="197" t="s">
        <v>328</v>
      </c>
      <c r="B393" s="198">
        <v>0.04</v>
      </c>
      <c r="C393" s="199" t="s">
        <v>193</v>
      </c>
      <c r="D393" s="200">
        <v>1</v>
      </c>
      <c r="E393" s="198">
        <f t="shared" si="171"/>
        <v>0.04</v>
      </c>
      <c r="F393" s="201">
        <f t="shared" si="172"/>
        <v>0</v>
      </c>
      <c r="G393" s="202" t="str">
        <f>IFERROR(VLOOKUP(A393,'[2]CÓDIGOS E PREÇOS'!$C$4:$D$303,2,0),"verificar item")</f>
        <v>verificar item</v>
      </c>
      <c r="H393" s="203"/>
      <c r="I393" s="204"/>
      <c r="J393" s="205"/>
      <c r="L393" s="206" t="str">
        <f t="shared" si="173"/>
        <v>CHANTILLY</v>
      </c>
      <c r="M393" s="207">
        <f t="shared" si="174"/>
        <v>0</v>
      </c>
      <c r="N393" s="208" t="str">
        <f t="shared" si="175"/>
        <v>KG</v>
      </c>
    </row>
    <row r="394" spans="1:14" x14ac:dyDescent="0.25">
      <c r="A394" s="197" t="s">
        <v>329</v>
      </c>
      <c r="B394" s="198">
        <v>5.0000000000000001E-3</v>
      </c>
      <c r="C394" s="199" t="s">
        <v>193</v>
      </c>
      <c r="D394" s="200">
        <v>1</v>
      </c>
      <c r="E394" s="198">
        <f t="shared" si="171"/>
        <v>5.0000000000000001E-3</v>
      </c>
      <c r="F394" s="201">
        <f t="shared" si="172"/>
        <v>0</v>
      </c>
      <c r="G394" s="202" t="str">
        <f>IFERROR(VLOOKUP(A394,'[2]CÓDIGOS E PREÇOS'!$C$4:$D$303,2,0),"verificar item")</f>
        <v>verificar item</v>
      </c>
      <c r="H394" s="203"/>
      <c r="I394" s="204"/>
      <c r="J394" s="205"/>
      <c r="L394" s="206" t="str">
        <f t="shared" si="173"/>
        <v>OVO MALTINE</v>
      </c>
      <c r="M394" s="207">
        <f t="shared" si="174"/>
        <v>0</v>
      </c>
      <c r="N394" s="208" t="str">
        <f t="shared" si="175"/>
        <v>KG</v>
      </c>
    </row>
    <row r="395" spans="1:14" ht="15.75" thickBot="1" x14ac:dyDescent="0.3">
      <c r="A395" s="197" t="s">
        <v>343</v>
      </c>
      <c r="B395" s="198">
        <v>5.0000000000000001E-3</v>
      </c>
      <c r="C395" s="199" t="s">
        <v>193</v>
      </c>
      <c r="D395" s="200">
        <v>1</v>
      </c>
      <c r="E395" s="198">
        <f t="shared" ref="E395" si="177">B395/D395</f>
        <v>5.0000000000000001E-3</v>
      </c>
      <c r="F395" s="201">
        <f t="shared" ref="F395" si="178">B395*$C$52</f>
        <v>0</v>
      </c>
      <c r="G395" s="202" t="str">
        <f>IFERROR(VLOOKUP(A395,'[2]CÓDIGOS E PREÇOS'!$C$4:$D$303,2,0),"verificar item")</f>
        <v>verificar item</v>
      </c>
      <c r="H395" s="203" t="e">
        <f t="shared" ref="H395" si="179">G395*E395</f>
        <v>#VALUE!</v>
      </c>
      <c r="I395" s="204"/>
      <c r="J395" s="205"/>
      <c r="L395" s="206" t="str">
        <f t="shared" si="173"/>
        <v>CEREJA MARASCHINO</v>
      </c>
      <c r="M395" s="207">
        <f t="shared" si="174"/>
        <v>0</v>
      </c>
      <c r="N395" s="208" t="str">
        <f t="shared" si="175"/>
        <v>KG</v>
      </c>
    </row>
    <row r="396" spans="1:14" ht="15.75" thickBot="1" x14ac:dyDescent="0.3">
      <c r="A396" s="209" t="s">
        <v>265</v>
      </c>
      <c r="B396" s="210">
        <f>SUM(B390:B395)</f>
        <v>0.45500000000000002</v>
      </c>
      <c r="C396" s="211"/>
      <c r="D396" s="211"/>
      <c r="E396" s="211"/>
      <c r="F396" s="211"/>
      <c r="G396" s="212"/>
      <c r="H396" s="224" t="e">
        <f>SUM(H390:H395)</f>
        <v>#VALUE!</v>
      </c>
      <c r="I396" s="214"/>
      <c r="J396" s="215"/>
      <c r="L396" s="216" t="s">
        <v>266</v>
      </c>
      <c r="M396" s="217">
        <f>SUM(M390:M395)</f>
        <v>0</v>
      </c>
      <c r="N396" s="216" t="s">
        <v>193</v>
      </c>
    </row>
    <row r="397" spans="1:14" ht="15.75" thickBot="1" x14ac:dyDescent="0.3"/>
    <row r="398" spans="1:14" ht="16.5" thickBot="1" x14ac:dyDescent="0.3">
      <c r="A398" s="163" t="s">
        <v>243</v>
      </c>
      <c r="B398" s="164"/>
      <c r="C398" s="164"/>
      <c r="D398" s="164"/>
      <c r="E398" s="164"/>
      <c r="F398" s="164"/>
      <c r="G398" s="165"/>
      <c r="H398" s="166"/>
      <c r="I398" s="164"/>
      <c r="J398" s="167"/>
    </row>
    <row r="399" spans="1:14" ht="15.75" thickBot="1" x14ac:dyDescent="0.3">
      <c r="A399" s="168" t="s">
        <v>244</v>
      </c>
      <c r="B399" s="169" t="s">
        <v>330</v>
      </c>
      <c r="C399" s="170"/>
      <c r="D399" s="170"/>
      <c r="E399" s="171"/>
      <c r="F399" s="171"/>
      <c r="G399" s="172"/>
      <c r="H399" s="179" t="s">
        <v>245</v>
      </c>
      <c r="I399" s="174"/>
      <c r="J399" s="175"/>
      <c r="L399" t="str">
        <f>B399</f>
        <v>MILK SHAKE DULCE DE LECHE</v>
      </c>
    </row>
    <row r="400" spans="1:14" ht="15.75" thickBot="1" x14ac:dyDescent="0.3">
      <c r="A400" s="168" t="s">
        <v>246</v>
      </c>
      <c r="B400" s="169"/>
      <c r="C400" s="170"/>
      <c r="D400" s="176"/>
      <c r="E400" s="177"/>
      <c r="F400" s="177"/>
      <c r="G400" s="178"/>
      <c r="H400" s="255" t="s">
        <v>247</v>
      </c>
      <c r="I400" s="256"/>
      <c r="J400" s="175">
        <f>[1]MENU!H394</f>
        <v>0</v>
      </c>
    </row>
    <row r="401" spans="1:14" ht="15.75" thickBot="1" x14ac:dyDescent="0.3">
      <c r="A401" s="180" t="s">
        <v>248</v>
      </c>
      <c r="B401" s="174"/>
      <c r="C401" s="181">
        <v>1</v>
      </c>
      <c r="D401" s="182" t="s">
        <v>249</v>
      </c>
      <c r="E401" s="183"/>
      <c r="F401" s="183"/>
      <c r="G401" s="184"/>
      <c r="H401" s="253" t="s">
        <v>250</v>
      </c>
      <c r="I401" s="254"/>
      <c r="J401" s="175" t="e">
        <f>J402/C401</f>
        <v>#VALUE!</v>
      </c>
      <c r="L401" t="s">
        <v>251</v>
      </c>
    </row>
    <row r="402" spans="1:14" ht="15.75" thickBot="1" x14ac:dyDescent="0.3">
      <c r="A402" s="180" t="s">
        <v>252</v>
      </c>
      <c r="B402" s="185"/>
      <c r="C402" s="186">
        <f>B411</f>
        <v>0.48099999999999998</v>
      </c>
      <c r="D402" s="187" t="s">
        <v>253</v>
      </c>
      <c r="E402" s="183"/>
      <c r="F402" s="183"/>
      <c r="G402" s="184"/>
      <c r="H402" s="179" t="s">
        <v>254</v>
      </c>
      <c r="I402" s="174"/>
      <c r="J402" s="175" t="e">
        <f>H411</f>
        <v>#VALUE!</v>
      </c>
    </row>
    <row r="403" spans="1:14" ht="15.75" thickBot="1" x14ac:dyDescent="0.3">
      <c r="A403" s="180" t="s">
        <v>201</v>
      </c>
      <c r="B403" s="185"/>
      <c r="C403" s="188">
        <f>[1]MENU!F394</f>
        <v>0</v>
      </c>
      <c r="D403" s="187" t="s">
        <v>255</v>
      </c>
      <c r="E403" s="183"/>
      <c r="F403" s="183"/>
      <c r="G403" s="184"/>
      <c r="H403" s="179" t="s">
        <v>256</v>
      </c>
      <c r="I403" s="185"/>
      <c r="J403" s="190" t="e">
        <f>(J400-J401)/J400</f>
        <v>#VALUE!</v>
      </c>
    </row>
    <row r="404" spans="1:14" ht="15.75" thickBot="1" x14ac:dyDescent="0.3">
      <c r="A404" s="182" t="s">
        <v>257</v>
      </c>
      <c r="B404" s="181" t="s">
        <v>258</v>
      </c>
      <c r="C404" s="181" t="s">
        <v>259</v>
      </c>
      <c r="D404" s="181" t="s">
        <v>260</v>
      </c>
      <c r="E404" s="181" t="s">
        <v>261</v>
      </c>
      <c r="F404" s="191" t="s">
        <v>201</v>
      </c>
      <c r="G404" s="192" t="s">
        <v>262</v>
      </c>
      <c r="H404" s="223" t="s">
        <v>263</v>
      </c>
      <c r="I404" s="194"/>
      <c r="J404" s="195"/>
      <c r="L404" s="196" t="s">
        <v>257</v>
      </c>
      <c r="M404" s="196" t="s">
        <v>264</v>
      </c>
      <c r="N404" s="196" t="s">
        <v>259</v>
      </c>
    </row>
    <row r="405" spans="1:14" x14ac:dyDescent="0.25">
      <c r="A405" s="197" t="s">
        <v>327</v>
      </c>
      <c r="B405" s="198">
        <v>0.12</v>
      </c>
      <c r="C405" s="199" t="s">
        <v>193</v>
      </c>
      <c r="D405" s="200">
        <v>1</v>
      </c>
      <c r="E405" s="198">
        <f>B405/D405</f>
        <v>0.12</v>
      </c>
      <c r="F405" s="201">
        <f>B405*$C$52</f>
        <v>0</v>
      </c>
      <c r="G405" s="202" t="str">
        <f>IFERROR(VLOOKUP(A405,'[2]CÓDIGOS E PREÇOS'!$C$4:$D$303,2,0),"verificar item")</f>
        <v>verificar item</v>
      </c>
      <c r="H405" s="203" t="e">
        <f>G405*E405</f>
        <v>#VALUE!</v>
      </c>
      <c r="I405" s="204"/>
      <c r="J405" s="205"/>
      <c r="L405" s="206" t="str">
        <f>A405</f>
        <v>SORVETE DE CREME</v>
      </c>
      <c r="M405" s="207">
        <f>F405</f>
        <v>0</v>
      </c>
      <c r="N405" s="208" t="str">
        <f>C405</f>
        <v>KG</v>
      </c>
    </row>
    <row r="406" spans="1:14" x14ac:dyDescent="0.25">
      <c r="A406" s="197" t="s">
        <v>81</v>
      </c>
      <c r="B406" s="198">
        <v>0.25</v>
      </c>
      <c r="C406" s="199" t="s">
        <v>193</v>
      </c>
      <c r="D406" s="200">
        <v>1</v>
      </c>
      <c r="E406" s="198">
        <f t="shared" ref="E406" si="180">B406/D406</f>
        <v>0.25</v>
      </c>
      <c r="F406" s="201">
        <f t="shared" ref="F406" si="181">B406*$C$52</f>
        <v>0</v>
      </c>
      <c r="G406" s="202">
        <f>IFERROR(VLOOKUP(A406,'[2]CÓDIGOS E PREÇOS'!$C$4:$D$303,2,0),"verificar item")</f>
        <v>3.99</v>
      </c>
      <c r="H406" s="203">
        <f t="shared" ref="H406" si="182">G406*E406</f>
        <v>0.99750000000000005</v>
      </c>
      <c r="I406" s="204"/>
      <c r="J406" s="205"/>
      <c r="L406" s="206" t="str">
        <f t="shared" ref="L406:L410" si="183">A406</f>
        <v>LEITE INTEGRAL</v>
      </c>
      <c r="M406" s="207">
        <f t="shared" ref="M406:M410" si="184">F406</f>
        <v>0</v>
      </c>
      <c r="N406" s="208" t="str">
        <f t="shared" ref="N406:N410" si="185">C406</f>
        <v>KG</v>
      </c>
    </row>
    <row r="407" spans="1:14" x14ac:dyDescent="0.25">
      <c r="A407" s="197" t="s">
        <v>149</v>
      </c>
      <c r="B407" s="198">
        <v>0.05</v>
      </c>
      <c r="C407" s="199" t="s">
        <v>193</v>
      </c>
      <c r="D407" s="200">
        <v>1</v>
      </c>
      <c r="E407" s="198">
        <f t="shared" ref="E407:E408" si="186">B407/D407</f>
        <v>0.05</v>
      </c>
      <c r="F407" s="201">
        <f t="shared" ref="F407:F408" si="187">B407*$C$52</f>
        <v>0</v>
      </c>
      <c r="G407" s="202" t="str">
        <f>IFERROR(VLOOKUP(A407,'[2]CÓDIGOS E PREÇOS'!$C$4:$D$303,2,0),"verificar item")</f>
        <v>verificar item</v>
      </c>
      <c r="H407" s="203"/>
      <c r="I407" s="204"/>
      <c r="J407" s="205"/>
      <c r="L407" s="206" t="str">
        <f t="shared" si="183"/>
        <v>DOCE DE LEITE</v>
      </c>
      <c r="M407" s="207">
        <f t="shared" si="184"/>
        <v>0</v>
      </c>
      <c r="N407" s="208" t="str">
        <f t="shared" si="185"/>
        <v>KG</v>
      </c>
    </row>
    <row r="408" spans="1:14" x14ac:dyDescent="0.25">
      <c r="A408" s="197" t="s">
        <v>331</v>
      </c>
      <c r="B408" s="198">
        <v>0.01</v>
      </c>
      <c r="C408" s="199" t="s">
        <v>193</v>
      </c>
      <c r="D408" s="200">
        <v>1</v>
      </c>
      <c r="E408" s="198">
        <f t="shared" si="186"/>
        <v>0.01</v>
      </c>
      <c r="F408" s="201">
        <f t="shared" si="187"/>
        <v>0</v>
      </c>
      <c r="G408" s="202" t="str">
        <f>IFERROR(VLOOKUP(A408,'[2]CÓDIGOS E PREÇOS'!$C$4:$D$303,2,0),"verificar item")</f>
        <v>verificar item</v>
      </c>
      <c r="H408" s="203"/>
      <c r="I408" s="204"/>
      <c r="J408" s="205"/>
      <c r="L408" s="206" t="str">
        <f t="shared" si="183"/>
        <v>CASTANHA CARAMELADA</v>
      </c>
      <c r="M408" s="207">
        <f t="shared" si="184"/>
        <v>0</v>
      </c>
      <c r="N408" s="208" t="str">
        <f t="shared" si="185"/>
        <v>KG</v>
      </c>
    </row>
    <row r="409" spans="1:14" x14ac:dyDescent="0.25">
      <c r="A409" s="197" t="s">
        <v>332</v>
      </c>
      <c r="B409" s="198">
        <v>1E-3</v>
      </c>
      <c r="C409" s="199" t="s">
        <v>193</v>
      </c>
      <c r="D409" s="200">
        <v>1</v>
      </c>
      <c r="E409" s="198">
        <f t="shared" ref="E409:E410" si="188">B409/D409</f>
        <v>1E-3</v>
      </c>
      <c r="F409" s="201">
        <f t="shared" ref="F409:F410" si="189">B409*$C$52</f>
        <v>0</v>
      </c>
      <c r="G409" s="202" t="str">
        <f>IFERROR(VLOOKUP(A409,'[2]CÓDIGOS E PREÇOS'!$C$4:$D$303,2,0),"verificar item")</f>
        <v>verificar item</v>
      </c>
      <c r="H409" s="203" t="e">
        <f t="shared" ref="H409:H410" si="190">G409*E409</f>
        <v>#VALUE!</v>
      </c>
      <c r="I409" s="204"/>
      <c r="J409" s="205"/>
      <c r="L409" s="206" t="str">
        <f t="shared" si="183"/>
        <v>CANELA</v>
      </c>
      <c r="M409" s="207">
        <f t="shared" si="184"/>
        <v>0</v>
      </c>
      <c r="N409" s="208" t="str">
        <f t="shared" si="185"/>
        <v>KG</v>
      </c>
    </row>
    <row r="410" spans="1:14" ht="15.75" thickBot="1" x14ac:dyDescent="0.3">
      <c r="A410" s="197" t="s">
        <v>328</v>
      </c>
      <c r="B410" s="198">
        <v>0.05</v>
      </c>
      <c r="C410" s="199" t="s">
        <v>193</v>
      </c>
      <c r="D410" s="200">
        <v>1</v>
      </c>
      <c r="E410" s="198">
        <f t="shared" si="188"/>
        <v>0.05</v>
      </c>
      <c r="F410" s="201">
        <f t="shared" si="189"/>
        <v>0</v>
      </c>
      <c r="G410" s="202" t="str">
        <f>IFERROR(VLOOKUP(A410,'[2]CÓDIGOS E PREÇOS'!$C$4:$D$303,2,0),"verificar item")</f>
        <v>verificar item</v>
      </c>
      <c r="H410" s="203" t="e">
        <f t="shared" si="190"/>
        <v>#VALUE!</v>
      </c>
      <c r="I410" s="204"/>
      <c r="J410" s="205"/>
      <c r="L410" s="206" t="str">
        <f t="shared" si="183"/>
        <v>CHANTILLY</v>
      </c>
      <c r="M410" s="207">
        <f t="shared" si="184"/>
        <v>0</v>
      </c>
      <c r="N410" s="208" t="str">
        <f t="shared" si="185"/>
        <v>KG</v>
      </c>
    </row>
    <row r="411" spans="1:14" ht="15.75" thickBot="1" x14ac:dyDescent="0.3">
      <c r="A411" s="209" t="s">
        <v>265</v>
      </c>
      <c r="B411" s="210">
        <f>SUM(B405:B410)</f>
        <v>0.48099999999999998</v>
      </c>
      <c r="C411" s="211"/>
      <c r="D411" s="211"/>
      <c r="E411" s="211"/>
      <c r="F411" s="211"/>
      <c r="G411" s="212"/>
      <c r="H411" s="224" t="e">
        <f>SUM(H405:H410)</f>
        <v>#VALUE!</v>
      </c>
      <c r="I411" s="214"/>
      <c r="J411" s="215"/>
      <c r="L411" s="216" t="s">
        <v>266</v>
      </c>
      <c r="M411" s="217">
        <f>SUM(M405:M410)</f>
        <v>0</v>
      </c>
      <c r="N411" s="216" t="s">
        <v>193</v>
      </c>
    </row>
    <row r="412" spans="1:14" ht="15.75" thickBot="1" x14ac:dyDescent="0.3"/>
    <row r="413" spans="1:14" ht="16.5" thickBot="1" x14ac:dyDescent="0.3">
      <c r="A413" s="163" t="s">
        <v>243</v>
      </c>
      <c r="B413" s="164"/>
      <c r="C413" s="164"/>
      <c r="D413" s="164"/>
      <c r="E413" s="164"/>
      <c r="F413" s="164"/>
      <c r="G413" s="165"/>
      <c r="H413" s="166"/>
      <c r="I413" s="164"/>
      <c r="J413" s="167"/>
    </row>
    <row r="414" spans="1:14" ht="15.75" thickBot="1" x14ac:dyDescent="0.3">
      <c r="A414" s="168" t="s">
        <v>244</v>
      </c>
      <c r="B414" s="169" t="s">
        <v>333</v>
      </c>
      <c r="C414" s="170"/>
      <c r="D414" s="170"/>
      <c r="E414" s="171"/>
      <c r="F414" s="171"/>
      <c r="G414" s="172"/>
      <c r="H414" s="179" t="s">
        <v>245</v>
      </c>
      <c r="I414" s="174"/>
      <c r="J414" s="175"/>
      <c r="L414" t="str">
        <f>B414</f>
        <v>MILK SHAKE NUTELLA</v>
      </c>
    </row>
    <row r="415" spans="1:14" ht="15.75" thickBot="1" x14ac:dyDescent="0.3">
      <c r="A415" s="168" t="s">
        <v>246</v>
      </c>
      <c r="B415" s="169"/>
      <c r="C415" s="170"/>
      <c r="D415" s="176"/>
      <c r="E415" s="177"/>
      <c r="F415" s="177"/>
      <c r="G415" s="178"/>
      <c r="H415" s="255" t="s">
        <v>247</v>
      </c>
      <c r="I415" s="256"/>
      <c r="J415" s="175">
        <f>[1]MENU!H410</f>
        <v>0</v>
      </c>
    </row>
    <row r="416" spans="1:14" ht="15.75" thickBot="1" x14ac:dyDescent="0.3">
      <c r="A416" s="180" t="s">
        <v>248</v>
      </c>
      <c r="B416" s="174"/>
      <c r="C416" s="181">
        <v>1</v>
      </c>
      <c r="D416" s="182" t="s">
        <v>249</v>
      </c>
      <c r="E416" s="183"/>
      <c r="F416" s="183"/>
      <c r="G416" s="184"/>
      <c r="H416" s="253" t="s">
        <v>250</v>
      </c>
      <c r="I416" s="254"/>
      <c r="J416" s="175" t="e">
        <f>J417/C416</f>
        <v>#VALUE!</v>
      </c>
      <c r="L416" t="s">
        <v>251</v>
      </c>
    </row>
    <row r="417" spans="1:14" ht="15.75" thickBot="1" x14ac:dyDescent="0.3">
      <c r="A417" s="180" t="s">
        <v>252</v>
      </c>
      <c r="B417" s="185"/>
      <c r="C417" s="186">
        <f>B426</f>
        <v>0.47000000000000008</v>
      </c>
      <c r="D417" s="187" t="s">
        <v>253</v>
      </c>
      <c r="E417" s="183"/>
      <c r="F417" s="183"/>
      <c r="G417" s="184"/>
      <c r="H417" s="179" t="s">
        <v>254</v>
      </c>
      <c r="I417" s="174"/>
      <c r="J417" s="175" t="e">
        <f>H426</f>
        <v>#VALUE!</v>
      </c>
    </row>
    <row r="418" spans="1:14" ht="15.75" thickBot="1" x14ac:dyDescent="0.3">
      <c r="A418" s="180" t="s">
        <v>201</v>
      </c>
      <c r="B418" s="185"/>
      <c r="C418" s="188">
        <f>[1]MENU!F410</f>
        <v>0</v>
      </c>
      <c r="D418" s="187" t="s">
        <v>255</v>
      </c>
      <c r="E418" s="183"/>
      <c r="F418" s="183"/>
      <c r="G418" s="184"/>
      <c r="H418" s="179" t="s">
        <v>256</v>
      </c>
      <c r="I418" s="185"/>
      <c r="J418" s="190" t="e">
        <f>(J415-J416)/J415</f>
        <v>#VALUE!</v>
      </c>
    </row>
    <row r="419" spans="1:14" ht="15.75" thickBot="1" x14ac:dyDescent="0.3">
      <c r="A419" s="182" t="s">
        <v>257</v>
      </c>
      <c r="B419" s="181" t="s">
        <v>258</v>
      </c>
      <c r="C419" s="181" t="s">
        <v>259</v>
      </c>
      <c r="D419" s="181" t="s">
        <v>260</v>
      </c>
      <c r="E419" s="181" t="s">
        <v>261</v>
      </c>
      <c r="F419" s="191" t="s">
        <v>201</v>
      </c>
      <c r="G419" s="192" t="s">
        <v>262</v>
      </c>
      <c r="H419" s="223" t="s">
        <v>263</v>
      </c>
      <c r="I419" s="194"/>
      <c r="J419" s="195"/>
      <c r="L419" s="196" t="s">
        <v>257</v>
      </c>
      <c r="M419" s="196" t="s">
        <v>264</v>
      </c>
      <c r="N419" s="196" t="s">
        <v>259</v>
      </c>
    </row>
    <row r="420" spans="1:14" x14ac:dyDescent="0.25">
      <c r="A420" s="197" t="s">
        <v>334</v>
      </c>
      <c r="B420" s="198">
        <v>0.15</v>
      </c>
      <c r="C420" s="199" t="s">
        <v>193</v>
      </c>
      <c r="D420" s="200">
        <v>1</v>
      </c>
      <c r="E420" s="198">
        <f>B420/D420</f>
        <v>0.15</v>
      </c>
      <c r="F420" s="201">
        <f>B420*$C$52</f>
        <v>0</v>
      </c>
      <c r="G420" s="202" t="str">
        <f>IFERROR(VLOOKUP(A420,'[2]CÓDIGOS E PREÇOS'!$C$4:$D$303,2,0),"verificar item")</f>
        <v>verificar item</v>
      </c>
      <c r="H420" s="203" t="e">
        <f>G420*E420</f>
        <v>#VALUE!</v>
      </c>
      <c r="I420" s="204"/>
      <c r="J420" s="205"/>
      <c r="L420" s="206" t="str">
        <f>A420</f>
        <v>SORVETE DE CHOCOLATE</v>
      </c>
      <c r="M420" s="207">
        <f>F420</f>
        <v>0</v>
      </c>
      <c r="N420" s="208" t="str">
        <f>C420</f>
        <v>KG</v>
      </c>
    </row>
    <row r="421" spans="1:14" x14ac:dyDescent="0.25">
      <c r="A421" s="197" t="s">
        <v>81</v>
      </c>
      <c r="B421" s="198">
        <v>0.25</v>
      </c>
      <c r="C421" s="199" t="s">
        <v>193</v>
      </c>
      <c r="D421" s="200">
        <v>1</v>
      </c>
      <c r="E421" s="198">
        <f>B421/D421</f>
        <v>0.25</v>
      </c>
      <c r="F421" s="201">
        <f>B421*$C$52</f>
        <v>0</v>
      </c>
      <c r="G421" s="202">
        <f>IFERROR(VLOOKUP(A421,'[2]CÓDIGOS E PREÇOS'!$C$4:$D$303,2,0),"verificar item")</f>
        <v>3.99</v>
      </c>
      <c r="H421" s="203"/>
      <c r="I421" s="204"/>
      <c r="J421" s="205"/>
      <c r="L421" s="206" t="str">
        <f t="shared" ref="L421:L422" si="191">A421</f>
        <v>LEITE INTEGRAL</v>
      </c>
      <c r="M421" s="207">
        <f t="shared" ref="M421:M422" si="192">F421</f>
        <v>0</v>
      </c>
      <c r="N421" s="208" t="str">
        <f t="shared" ref="N421:N422" si="193">C421</f>
        <v>KG</v>
      </c>
    </row>
    <row r="422" spans="1:14" x14ac:dyDescent="0.25">
      <c r="A422" s="197" t="s">
        <v>76</v>
      </c>
      <c r="B422" s="198">
        <v>0.03</v>
      </c>
      <c r="C422" s="199" t="s">
        <v>193</v>
      </c>
      <c r="D422" s="200">
        <v>1</v>
      </c>
      <c r="E422" s="198">
        <f t="shared" ref="E422" si="194">B422/D422</f>
        <v>0.03</v>
      </c>
      <c r="F422" s="201">
        <f t="shared" ref="F422" si="195">B422*$C$52</f>
        <v>0</v>
      </c>
      <c r="G422" s="202" t="str">
        <f>IFERROR(VLOOKUP(A422,'[2]CÓDIGOS E PREÇOS'!$C$4:$D$303,2,0),"verificar item")</f>
        <v>verificar item</v>
      </c>
      <c r="H422" s="203" t="e">
        <f t="shared" ref="H422" si="196">G422*E422</f>
        <v>#VALUE!</v>
      </c>
      <c r="I422" s="204"/>
      <c r="J422" s="205"/>
      <c r="L422" s="206" t="str">
        <f t="shared" si="191"/>
        <v>NUTELLA</v>
      </c>
      <c r="M422" s="207">
        <f t="shared" si="192"/>
        <v>0</v>
      </c>
      <c r="N422" s="208" t="str">
        <f t="shared" si="193"/>
        <v>KG</v>
      </c>
    </row>
    <row r="423" spans="1:14" x14ac:dyDescent="0.25">
      <c r="A423" s="197" t="s">
        <v>335</v>
      </c>
      <c r="B423" s="198">
        <v>0.01</v>
      </c>
      <c r="C423" s="199" t="s">
        <v>193</v>
      </c>
      <c r="D423" s="200">
        <v>1</v>
      </c>
      <c r="E423" s="198">
        <f t="shared" ref="E423:E424" si="197">B423/D423</f>
        <v>0.01</v>
      </c>
      <c r="F423" s="201">
        <f t="shared" ref="F423:F424" si="198">B423*$C$52</f>
        <v>0</v>
      </c>
      <c r="G423" s="202" t="str">
        <f>IFERROR(VLOOKUP(A423,'[2]CÓDIGOS E PREÇOS'!$C$4:$D$303,2,0),"verificar item")</f>
        <v>verificar item</v>
      </c>
      <c r="H423" s="203"/>
      <c r="I423" s="204"/>
      <c r="J423" s="205"/>
      <c r="L423" s="206" t="str">
        <f t="shared" ref="L423:L425" si="199">A423</f>
        <v>AVELÃ</v>
      </c>
      <c r="M423" s="207">
        <f t="shared" ref="M423:M425" si="200">F423</f>
        <v>0</v>
      </c>
      <c r="N423" s="208" t="str">
        <f t="shared" ref="N423:N425" si="201">C423</f>
        <v>KG</v>
      </c>
    </row>
    <row r="424" spans="1:14" x14ac:dyDescent="0.25">
      <c r="A424" s="197" t="s">
        <v>325</v>
      </c>
      <c r="B424" s="198">
        <v>2.5000000000000001E-2</v>
      </c>
      <c r="C424" s="199" t="s">
        <v>193</v>
      </c>
      <c r="D424" s="200">
        <v>1</v>
      </c>
      <c r="E424" s="198">
        <f t="shared" si="197"/>
        <v>2.5000000000000001E-2</v>
      </c>
      <c r="F424" s="201">
        <f t="shared" si="198"/>
        <v>0</v>
      </c>
      <c r="G424" s="202" t="str">
        <f>IFERROR(VLOOKUP(A424,'[2]CÓDIGOS E PREÇOS'!$C$4:$D$303,2,0),"verificar item")</f>
        <v>verificar item</v>
      </c>
      <c r="H424" s="203"/>
      <c r="I424" s="204"/>
      <c r="J424" s="205"/>
      <c r="L424" s="206" t="str">
        <f t="shared" si="199"/>
        <v>GANACHE</v>
      </c>
      <c r="M424" s="207">
        <f t="shared" si="200"/>
        <v>0</v>
      </c>
      <c r="N424" s="208" t="str">
        <f t="shared" si="201"/>
        <v>KG</v>
      </c>
    </row>
    <row r="425" spans="1:14" ht="15.75" thickBot="1" x14ac:dyDescent="0.3">
      <c r="A425" s="197" t="s">
        <v>344</v>
      </c>
      <c r="B425" s="198">
        <v>5.0000000000000001E-3</v>
      </c>
      <c r="C425" s="199" t="s">
        <v>193</v>
      </c>
      <c r="D425" s="200">
        <v>1</v>
      </c>
      <c r="E425" s="198">
        <f t="shared" ref="E425" si="202">B425/D425</f>
        <v>5.0000000000000001E-3</v>
      </c>
      <c r="F425" s="201">
        <f t="shared" ref="F425" si="203">B425*$C$52</f>
        <v>0</v>
      </c>
      <c r="G425" s="202" t="str">
        <f>IFERROR(VLOOKUP(A425,'[2]CÓDIGOS E PREÇOS'!$C$4:$D$303,2,0),"verificar item")</f>
        <v>verificar item</v>
      </c>
      <c r="H425" s="203" t="e">
        <f t="shared" ref="H425" si="204">G425*E425</f>
        <v>#VALUE!</v>
      </c>
      <c r="I425" s="204"/>
      <c r="J425" s="205"/>
      <c r="L425" s="206" t="str">
        <f t="shared" si="199"/>
        <v>CALLETS CALLEBAUT</v>
      </c>
      <c r="M425" s="207">
        <f t="shared" si="200"/>
        <v>0</v>
      </c>
      <c r="N425" s="208" t="str">
        <f t="shared" si="201"/>
        <v>KG</v>
      </c>
    </row>
    <row r="426" spans="1:14" ht="15.75" thickBot="1" x14ac:dyDescent="0.3">
      <c r="A426" s="209" t="s">
        <v>265</v>
      </c>
      <c r="B426" s="210">
        <f>SUM(B420:B425)</f>
        <v>0.47000000000000008</v>
      </c>
      <c r="C426" s="211"/>
      <c r="D426" s="211"/>
      <c r="E426" s="211"/>
      <c r="F426" s="211"/>
      <c r="G426" s="212"/>
      <c r="H426" s="224" t="e">
        <f>SUM(H420:H425)</f>
        <v>#VALUE!</v>
      </c>
      <c r="I426" s="214"/>
      <c r="J426" s="215"/>
      <c r="L426" s="216" t="s">
        <v>266</v>
      </c>
      <c r="M426" s="217">
        <f>SUM(M420:M425)</f>
        <v>0</v>
      </c>
      <c r="N426" s="216" t="s">
        <v>193</v>
      </c>
    </row>
    <row r="427" spans="1:14" ht="15.75" thickBot="1" x14ac:dyDescent="0.3"/>
    <row r="428" spans="1:14" ht="16.5" thickBot="1" x14ac:dyDescent="0.3">
      <c r="A428" s="163" t="s">
        <v>243</v>
      </c>
      <c r="B428" s="164"/>
      <c r="C428" s="164"/>
      <c r="D428" s="164"/>
      <c r="E428" s="164"/>
      <c r="F428" s="164"/>
      <c r="G428" s="165"/>
      <c r="H428" s="166"/>
      <c r="I428" s="164"/>
      <c r="J428" s="167"/>
    </row>
    <row r="429" spans="1:14" ht="15.75" thickBot="1" x14ac:dyDescent="0.3">
      <c r="A429" s="168" t="s">
        <v>244</v>
      </c>
      <c r="B429" s="169" t="s">
        <v>336</v>
      </c>
      <c r="C429" s="170"/>
      <c r="D429" s="170"/>
      <c r="E429" s="171"/>
      <c r="F429" s="171"/>
      <c r="G429" s="172"/>
      <c r="H429" s="179" t="s">
        <v>245</v>
      </c>
      <c r="I429" s="174"/>
      <c r="J429" s="175"/>
      <c r="L429" t="str">
        <f>B429</f>
        <v>MILK SHAKE CHOCOLATE</v>
      </c>
    </row>
    <row r="430" spans="1:14" ht="15.75" thickBot="1" x14ac:dyDescent="0.3">
      <c r="A430" s="168" t="s">
        <v>246</v>
      </c>
      <c r="B430" s="169"/>
      <c r="C430" s="170"/>
      <c r="D430" s="176"/>
      <c r="E430" s="177"/>
      <c r="F430" s="177"/>
      <c r="G430" s="178"/>
      <c r="H430" s="255" t="s">
        <v>247</v>
      </c>
      <c r="I430" s="256"/>
      <c r="J430" s="175">
        <f>[1]MENU!H426</f>
        <v>0</v>
      </c>
    </row>
    <row r="431" spans="1:14" ht="15.75" thickBot="1" x14ac:dyDescent="0.3">
      <c r="A431" s="180" t="s">
        <v>248</v>
      </c>
      <c r="B431" s="174"/>
      <c r="C431" s="181">
        <v>1</v>
      </c>
      <c r="D431" s="182" t="s">
        <v>249</v>
      </c>
      <c r="E431" s="183"/>
      <c r="F431" s="183"/>
      <c r="G431" s="184"/>
      <c r="H431" s="253" t="s">
        <v>250</v>
      </c>
      <c r="I431" s="254"/>
      <c r="J431" s="175" t="e">
        <f>J432/C431</f>
        <v>#VALUE!</v>
      </c>
      <c r="L431" t="s">
        <v>251</v>
      </c>
    </row>
    <row r="432" spans="1:14" ht="15.75" thickBot="1" x14ac:dyDescent="0.3">
      <c r="A432" s="180" t="s">
        <v>252</v>
      </c>
      <c r="B432" s="185"/>
      <c r="C432" s="186">
        <f>B442</f>
        <v>0.51500000000000012</v>
      </c>
      <c r="D432" s="187" t="s">
        <v>253</v>
      </c>
      <c r="E432" s="183"/>
      <c r="F432" s="183"/>
      <c r="G432" s="184"/>
      <c r="H432" s="179" t="s">
        <v>254</v>
      </c>
      <c r="I432" s="174"/>
      <c r="J432" s="175" t="e">
        <f>H442</f>
        <v>#VALUE!</v>
      </c>
    </row>
    <row r="433" spans="1:14" ht="15.75" thickBot="1" x14ac:dyDescent="0.3">
      <c r="A433" s="180" t="s">
        <v>201</v>
      </c>
      <c r="B433" s="185"/>
      <c r="C433" s="188">
        <f>[1]MENU!F426</f>
        <v>0</v>
      </c>
      <c r="D433" s="187" t="s">
        <v>255</v>
      </c>
      <c r="E433" s="183"/>
      <c r="F433" s="183"/>
      <c r="G433" s="184"/>
      <c r="H433" s="179" t="s">
        <v>256</v>
      </c>
      <c r="I433" s="185"/>
      <c r="J433" s="190" t="e">
        <f>(J430-J431)/J430</f>
        <v>#VALUE!</v>
      </c>
    </row>
    <row r="434" spans="1:14" ht="15.75" thickBot="1" x14ac:dyDescent="0.3">
      <c r="A434" s="182" t="s">
        <v>257</v>
      </c>
      <c r="B434" s="181" t="s">
        <v>258</v>
      </c>
      <c r="C434" s="181" t="s">
        <v>259</v>
      </c>
      <c r="D434" s="181" t="s">
        <v>260</v>
      </c>
      <c r="E434" s="181" t="s">
        <v>261</v>
      </c>
      <c r="F434" s="191" t="s">
        <v>201</v>
      </c>
      <c r="G434" s="192" t="s">
        <v>262</v>
      </c>
      <c r="H434" s="223" t="s">
        <v>263</v>
      </c>
      <c r="I434" s="194"/>
      <c r="J434" s="195"/>
      <c r="L434" s="196" t="s">
        <v>257</v>
      </c>
      <c r="M434" s="196" t="s">
        <v>264</v>
      </c>
      <c r="N434" s="196" t="s">
        <v>259</v>
      </c>
    </row>
    <row r="435" spans="1:14" x14ac:dyDescent="0.25">
      <c r="A435" s="197" t="s">
        <v>334</v>
      </c>
      <c r="B435" s="198">
        <v>0.15</v>
      </c>
      <c r="C435" s="199" t="s">
        <v>193</v>
      </c>
      <c r="D435" s="200">
        <v>1</v>
      </c>
      <c r="E435" s="198">
        <f>B435/D435</f>
        <v>0.15</v>
      </c>
      <c r="F435" s="201">
        <f>B435*$C$52</f>
        <v>0</v>
      </c>
      <c r="G435" s="202" t="str">
        <f>IFERROR(VLOOKUP(A435,'[2]CÓDIGOS E PREÇOS'!$C$4:$D$303,2,0),"verificar item")</f>
        <v>verificar item</v>
      </c>
      <c r="H435" s="203" t="e">
        <f>G435*E435</f>
        <v>#VALUE!</v>
      </c>
      <c r="I435" s="204"/>
      <c r="J435" s="205"/>
      <c r="L435" s="206" t="str">
        <f>A435</f>
        <v>SORVETE DE CHOCOLATE</v>
      </c>
      <c r="M435" s="207">
        <f>F435</f>
        <v>0</v>
      </c>
      <c r="N435" s="208" t="str">
        <f>C435</f>
        <v>KG</v>
      </c>
    </row>
    <row r="436" spans="1:14" x14ac:dyDescent="0.25">
      <c r="A436" s="197" t="s">
        <v>81</v>
      </c>
      <c r="B436" s="198">
        <v>0.25</v>
      </c>
      <c r="C436" s="199" t="s">
        <v>193</v>
      </c>
      <c r="D436" s="200">
        <v>2</v>
      </c>
      <c r="E436" s="198">
        <f>B436/D436</f>
        <v>0.125</v>
      </c>
      <c r="F436" s="201">
        <f>B436*$C$52</f>
        <v>0</v>
      </c>
      <c r="G436" s="202">
        <f>IFERROR(VLOOKUP(A436,'[2]CÓDIGOS E PREÇOS'!$C$4:$D$303,2,0),"verificar item")</f>
        <v>3.99</v>
      </c>
      <c r="H436" s="203">
        <f>G436*E436</f>
        <v>0.49875000000000003</v>
      </c>
      <c r="I436" s="204"/>
      <c r="J436" s="205"/>
      <c r="L436" s="206" t="str">
        <f>A436</f>
        <v>LEITE INTEGRAL</v>
      </c>
      <c r="M436" s="207">
        <f>F436</f>
        <v>0</v>
      </c>
      <c r="N436" s="208" t="str">
        <f>C436</f>
        <v>KG</v>
      </c>
    </row>
    <row r="437" spans="1:14" x14ac:dyDescent="0.25">
      <c r="A437" s="197" t="s">
        <v>325</v>
      </c>
      <c r="B437" s="198">
        <v>0.03</v>
      </c>
      <c r="C437" s="199" t="s">
        <v>193</v>
      </c>
      <c r="D437" s="200">
        <v>1</v>
      </c>
      <c r="E437" s="198">
        <f t="shared" ref="E437" si="205">B437/D437</f>
        <v>0.03</v>
      </c>
      <c r="F437" s="201">
        <f t="shared" ref="F437" si="206">B437*$C$52</f>
        <v>0</v>
      </c>
      <c r="G437" s="202" t="str">
        <f>IFERROR(VLOOKUP(A437,'[2]CÓDIGOS E PREÇOS'!$C$4:$D$303,2,0),"verificar item")</f>
        <v>verificar item</v>
      </c>
      <c r="H437" s="203" t="e">
        <f t="shared" ref="H437" si="207">G437*E437</f>
        <v>#VALUE!</v>
      </c>
      <c r="I437" s="204"/>
      <c r="J437" s="205"/>
      <c r="L437" s="206" t="str">
        <f t="shared" ref="L437:L441" si="208">A437</f>
        <v>GANACHE</v>
      </c>
      <c r="M437" s="207">
        <f t="shared" ref="M437:M441" si="209">F437</f>
        <v>0</v>
      </c>
      <c r="N437" s="208" t="str">
        <f t="shared" ref="N437:N441" si="210">C437</f>
        <v>KG</v>
      </c>
    </row>
    <row r="438" spans="1:14" x14ac:dyDescent="0.25">
      <c r="A438" s="197" t="s">
        <v>363</v>
      </c>
      <c r="B438" s="198">
        <v>0.02</v>
      </c>
      <c r="C438" s="199" t="s">
        <v>193</v>
      </c>
      <c r="D438" s="200">
        <v>1</v>
      </c>
      <c r="E438" s="198">
        <f t="shared" ref="E438:E439" si="211">B438/D438</f>
        <v>0.02</v>
      </c>
      <c r="F438" s="201">
        <f t="shared" ref="F438:F439" si="212">B438*$C$52</f>
        <v>0</v>
      </c>
      <c r="G438" s="202" t="str">
        <f>IFERROR(VLOOKUP(A438,'[2]CÓDIGOS E PREÇOS'!$C$4:$D$303,2,0),"verificar item")</f>
        <v>verificar item</v>
      </c>
      <c r="H438" s="203"/>
      <c r="I438" s="204"/>
      <c r="J438" s="205"/>
      <c r="L438" s="206" t="str">
        <f t="shared" si="208"/>
        <v>CHOCOLATE 60%</v>
      </c>
      <c r="M438" s="207">
        <f t="shared" si="209"/>
        <v>0</v>
      </c>
      <c r="N438" s="208" t="str">
        <f t="shared" si="210"/>
        <v>KG</v>
      </c>
    </row>
    <row r="439" spans="1:14" x14ac:dyDescent="0.25">
      <c r="A439" s="197" t="s">
        <v>328</v>
      </c>
      <c r="B439" s="198">
        <v>0.05</v>
      </c>
      <c r="C439" s="199" t="s">
        <v>193</v>
      </c>
      <c r="D439" s="200">
        <v>1</v>
      </c>
      <c r="E439" s="198">
        <f t="shared" si="211"/>
        <v>0.05</v>
      </c>
      <c r="F439" s="201">
        <f t="shared" si="212"/>
        <v>0</v>
      </c>
      <c r="G439" s="202" t="str">
        <f>IFERROR(VLOOKUP(A439,'[2]CÓDIGOS E PREÇOS'!$C$4:$D$303,2,0),"verificar item")</f>
        <v>verificar item</v>
      </c>
      <c r="H439" s="203"/>
      <c r="I439" s="204"/>
      <c r="J439" s="205"/>
      <c r="L439" s="206" t="str">
        <f t="shared" si="208"/>
        <v>CHANTILLY</v>
      </c>
      <c r="M439" s="207">
        <f t="shared" si="209"/>
        <v>0</v>
      </c>
      <c r="N439" s="208" t="str">
        <f t="shared" si="210"/>
        <v>KG</v>
      </c>
    </row>
    <row r="440" spans="1:14" x14ac:dyDescent="0.25">
      <c r="A440" s="197" t="s">
        <v>344</v>
      </c>
      <c r="B440" s="198">
        <v>0.01</v>
      </c>
      <c r="C440" s="199" t="s">
        <v>193</v>
      </c>
      <c r="D440" s="200">
        <v>2</v>
      </c>
      <c r="E440" s="198">
        <f t="shared" ref="E440" si="213">B440/D440</f>
        <v>5.0000000000000001E-3</v>
      </c>
      <c r="F440" s="201">
        <f t="shared" ref="F440" si="214">B440*$C$52</f>
        <v>0</v>
      </c>
      <c r="G440" s="202" t="str">
        <f>IFERROR(VLOOKUP(A440,'[2]CÓDIGOS E PREÇOS'!$C$4:$D$303,2,0),"verificar item")</f>
        <v>verificar item</v>
      </c>
      <c r="H440" s="203"/>
      <c r="I440" s="204"/>
      <c r="J440" s="205"/>
      <c r="L440" s="206" t="str">
        <f t="shared" si="208"/>
        <v>CALLETS CALLEBAUT</v>
      </c>
      <c r="M440" s="207">
        <f t="shared" ref="M440" si="215">F440</f>
        <v>0</v>
      </c>
      <c r="N440" s="208" t="str">
        <f t="shared" ref="N440" si="216">C440</f>
        <v>KG</v>
      </c>
    </row>
    <row r="441" spans="1:14" ht="15.75" thickBot="1" x14ac:dyDescent="0.3">
      <c r="A441" s="197" t="s">
        <v>337</v>
      </c>
      <c r="B441" s="198">
        <v>5.0000000000000001E-3</v>
      </c>
      <c r="C441" s="199" t="s">
        <v>193</v>
      </c>
      <c r="D441" s="200">
        <v>1</v>
      </c>
      <c r="E441" s="198">
        <f t="shared" ref="E441" si="217">B441/D441</f>
        <v>5.0000000000000001E-3</v>
      </c>
      <c r="F441" s="201">
        <f t="shared" ref="F441" si="218">B441*$C$52</f>
        <v>0</v>
      </c>
      <c r="G441" s="202" t="str">
        <f>IFERROR(VLOOKUP(A441,'[2]CÓDIGOS E PREÇOS'!$C$4:$D$303,2,0),"verificar item")</f>
        <v>verificar item</v>
      </c>
      <c r="H441" s="203" t="e">
        <f t="shared" ref="H441" si="219">G441*E441</f>
        <v>#VALUE!</v>
      </c>
      <c r="I441" s="204"/>
      <c r="J441" s="205"/>
      <c r="L441" s="206" t="str">
        <f t="shared" si="208"/>
        <v>DRÁGEA DE CHOCOLATE</v>
      </c>
      <c r="M441" s="207">
        <f t="shared" si="209"/>
        <v>0</v>
      </c>
      <c r="N441" s="208" t="str">
        <f t="shared" si="210"/>
        <v>KG</v>
      </c>
    </row>
    <row r="442" spans="1:14" ht="15.75" thickBot="1" x14ac:dyDescent="0.3">
      <c r="A442" s="209" t="s">
        <v>265</v>
      </c>
      <c r="B442" s="210">
        <f>SUM(B435:B441)</f>
        <v>0.51500000000000012</v>
      </c>
      <c r="C442" s="211"/>
      <c r="D442" s="211"/>
      <c r="E442" s="211"/>
      <c r="F442" s="211"/>
      <c r="G442" s="212"/>
      <c r="H442" s="224" t="e">
        <f>SUM(H435:H441)</f>
        <v>#VALUE!</v>
      </c>
      <c r="I442" s="214"/>
      <c r="J442" s="215"/>
      <c r="L442" s="216" t="s">
        <v>266</v>
      </c>
      <c r="M442" s="217">
        <f>SUM(M435:M441)</f>
        <v>0</v>
      </c>
      <c r="N442" s="216" t="s">
        <v>193</v>
      </c>
    </row>
    <row r="443" spans="1:14" ht="15.75" thickBot="1" x14ac:dyDescent="0.3"/>
    <row r="444" spans="1:14" ht="16.5" thickBot="1" x14ac:dyDescent="0.3">
      <c r="A444" s="163" t="s">
        <v>243</v>
      </c>
      <c r="B444" s="164"/>
      <c r="C444" s="164"/>
      <c r="D444" s="164"/>
      <c r="E444" s="164"/>
      <c r="F444" s="164"/>
      <c r="G444" s="165"/>
      <c r="H444" s="166"/>
      <c r="I444" s="164"/>
      <c r="J444" s="167"/>
    </row>
    <row r="445" spans="1:14" ht="15.75" thickBot="1" x14ac:dyDescent="0.3">
      <c r="A445" s="168" t="s">
        <v>244</v>
      </c>
      <c r="B445" s="169" t="s">
        <v>338</v>
      </c>
      <c r="C445" s="170"/>
      <c r="D445" s="170"/>
      <c r="E445" s="171"/>
      <c r="F445" s="171"/>
      <c r="G445" s="172"/>
      <c r="H445" s="179" t="s">
        <v>245</v>
      </c>
      <c r="I445" s="174"/>
      <c r="J445" s="175"/>
      <c r="L445" t="str">
        <f>B445</f>
        <v>MILK SHAKE BERRIES</v>
      </c>
    </row>
    <row r="446" spans="1:14" ht="15.75" thickBot="1" x14ac:dyDescent="0.3">
      <c r="A446" s="168" t="s">
        <v>246</v>
      </c>
      <c r="B446" s="169"/>
      <c r="C446" s="170"/>
      <c r="D446" s="176"/>
      <c r="E446" s="177"/>
      <c r="F446" s="177"/>
      <c r="G446" s="178"/>
      <c r="H446" s="255" t="s">
        <v>247</v>
      </c>
      <c r="I446" s="256"/>
      <c r="J446" s="175">
        <f>[1]MENU!H442</f>
        <v>0</v>
      </c>
    </row>
    <row r="447" spans="1:14" ht="15.75" thickBot="1" x14ac:dyDescent="0.3">
      <c r="A447" s="180" t="s">
        <v>248</v>
      </c>
      <c r="B447" s="174"/>
      <c r="C447" s="181">
        <v>1</v>
      </c>
      <c r="D447" s="182" t="s">
        <v>249</v>
      </c>
      <c r="E447" s="183"/>
      <c r="F447" s="183"/>
      <c r="G447" s="184"/>
      <c r="H447" s="253" t="s">
        <v>250</v>
      </c>
      <c r="I447" s="254"/>
      <c r="J447" s="175" t="e">
        <f>J448/C447</f>
        <v>#VALUE!</v>
      </c>
      <c r="L447" t="s">
        <v>251</v>
      </c>
    </row>
    <row r="448" spans="1:14" ht="15.75" thickBot="1" x14ac:dyDescent="0.3">
      <c r="A448" s="180" t="s">
        <v>252</v>
      </c>
      <c r="B448" s="185"/>
      <c r="C448" s="186">
        <f>B456</f>
        <v>0.46500000000000002</v>
      </c>
      <c r="D448" s="187" t="s">
        <v>253</v>
      </c>
      <c r="E448" s="183"/>
      <c r="F448" s="183"/>
      <c r="G448" s="184"/>
      <c r="H448" s="179" t="s">
        <v>254</v>
      </c>
      <c r="I448" s="174"/>
      <c r="J448" s="175" t="e">
        <f>H456</f>
        <v>#VALUE!</v>
      </c>
    </row>
    <row r="449" spans="1:14" ht="15.75" thickBot="1" x14ac:dyDescent="0.3">
      <c r="A449" s="180" t="s">
        <v>201</v>
      </c>
      <c r="B449" s="185"/>
      <c r="C449" s="188">
        <f>[1]MENU!F442</f>
        <v>0</v>
      </c>
      <c r="D449" s="187" t="s">
        <v>255</v>
      </c>
      <c r="E449" s="183"/>
      <c r="F449" s="183"/>
      <c r="G449" s="184"/>
      <c r="H449" s="179" t="s">
        <v>256</v>
      </c>
      <c r="I449" s="185"/>
      <c r="J449" s="190" t="e">
        <f>(J446-J447)/J446</f>
        <v>#VALUE!</v>
      </c>
    </row>
    <row r="450" spans="1:14" ht="15.75" thickBot="1" x14ac:dyDescent="0.3">
      <c r="A450" s="182" t="s">
        <v>257</v>
      </c>
      <c r="B450" s="181" t="s">
        <v>258</v>
      </c>
      <c r="C450" s="181" t="s">
        <v>259</v>
      </c>
      <c r="D450" s="181" t="s">
        <v>260</v>
      </c>
      <c r="E450" s="181" t="s">
        <v>261</v>
      </c>
      <c r="F450" s="191" t="s">
        <v>201</v>
      </c>
      <c r="G450" s="192" t="s">
        <v>262</v>
      </c>
      <c r="H450" s="223" t="s">
        <v>263</v>
      </c>
      <c r="I450" s="194"/>
      <c r="J450" s="195"/>
      <c r="L450" s="196" t="s">
        <v>257</v>
      </c>
      <c r="M450" s="196" t="s">
        <v>264</v>
      </c>
      <c r="N450" s="196" t="s">
        <v>259</v>
      </c>
    </row>
    <row r="451" spans="1:14" x14ac:dyDescent="0.25">
      <c r="A451" s="197" t="s">
        <v>327</v>
      </c>
      <c r="B451" s="198">
        <v>0.15</v>
      </c>
      <c r="C451" s="199" t="s">
        <v>193</v>
      </c>
      <c r="D451" s="200">
        <v>1</v>
      </c>
      <c r="E451" s="198">
        <f>B451/D451</f>
        <v>0.15</v>
      </c>
      <c r="F451" s="201">
        <f>B451*$C$52</f>
        <v>0</v>
      </c>
      <c r="G451" s="202" t="str">
        <f>IFERROR(VLOOKUP(A451,'[2]CÓDIGOS E PREÇOS'!$C$4:$D$303,2,0),"verificar item")</f>
        <v>verificar item</v>
      </c>
      <c r="H451" s="203" t="e">
        <f>G451*E451</f>
        <v>#VALUE!</v>
      </c>
      <c r="I451" s="204"/>
      <c r="J451" s="205"/>
      <c r="L451" s="206" t="str">
        <f>A451</f>
        <v>SORVETE DE CREME</v>
      </c>
      <c r="M451" s="207">
        <f>F451</f>
        <v>0</v>
      </c>
      <c r="N451" s="208" t="str">
        <f>C451</f>
        <v>KG</v>
      </c>
    </row>
    <row r="452" spans="1:14" x14ac:dyDescent="0.25">
      <c r="A452" s="197" t="s">
        <v>339</v>
      </c>
      <c r="B452" s="198">
        <v>0.25</v>
      </c>
      <c r="C452" s="199" t="s">
        <v>193</v>
      </c>
      <c r="D452" s="200">
        <v>1</v>
      </c>
      <c r="E452" s="198">
        <f t="shared" ref="E452" si="220">B452/D452</f>
        <v>0.25</v>
      </c>
      <c r="F452" s="201">
        <f t="shared" ref="F452" si="221">B452*$C$52</f>
        <v>0</v>
      </c>
      <c r="G452" s="202" t="str">
        <f>IFERROR(VLOOKUP(A452,'[2]CÓDIGOS E PREÇOS'!$C$4:$D$303,2,0),"verificar item")</f>
        <v>verificar item</v>
      </c>
      <c r="H452" s="203" t="e">
        <f t="shared" ref="H452" si="222">G452*E452</f>
        <v>#VALUE!</v>
      </c>
      <c r="I452" s="204"/>
      <c r="J452" s="205"/>
      <c r="L452" s="206" t="str">
        <f t="shared" ref="L452:L455" si="223">A452</f>
        <v>GELEIA DE MORANGO</v>
      </c>
      <c r="M452" s="207">
        <f t="shared" ref="M452:M455" si="224">F452</f>
        <v>0</v>
      </c>
      <c r="N452" s="208" t="str">
        <f t="shared" ref="N452:N455" si="225">C452</f>
        <v>KG</v>
      </c>
    </row>
    <row r="453" spans="1:14" x14ac:dyDescent="0.25">
      <c r="A453" s="197" t="s">
        <v>340</v>
      </c>
      <c r="B453" s="198">
        <v>0.05</v>
      </c>
      <c r="C453" s="199" t="s">
        <v>193</v>
      </c>
      <c r="D453" s="200">
        <v>1</v>
      </c>
      <c r="E453" s="198">
        <f t="shared" ref="E453:E454" si="226">B453/D453</f>
        <v>0.05</v>
      </c>
      <c r="F453" s="201">
        <f t="shared" ref="F453:F454" si="227">B453*$C$52</f>
        <v>0</v>
      </c>
      <c r="G453" s="202" t="str">
        <f>IFERROR(VLOOKUP(A453,'[2]CÓDIGOS E PREÇOS'!$C$4:$D$303,2,0),"verificar item")</f>
        <v>verificar item</v>
      </c>
      <c r="H453" s="203"/>
      <c r="I453" s="204"/>
      <c r="J453" s="205"/>
      <c r="L453" s="206" t="str">
        <f t="shared" si="223"/>
        <v>FROZEN BERRIES</v>
      </c>
      <c r="M453" s="207">
        <f t="shared" si="224"/>
        <v>0</v>
      </c>
      <c r="N453" s="208" t="str">
        <f t="shared" si="225"/>
        <v>KG</v>
      </c>
    </row>
    <row r="454" spans="1:14" x14ac:dyDescent="0.25">
      <c r="A454" s="197" t="s">
        <v>150</v>
      </c>
      <c r="B454" s="198">
        <v>0.01</v>
      </c>
      <c r="C454" s="199" t="s">
        <v>193</v>
      </c>
      <c r="D454" s="200">
        <v>1</v>
      </c>
      <c r="E454" s="198">
        <f t="shared" si="226"/>
        <v>0.01</v>
      </c>
      <c r="F454" s="201">
        <f t="shared" si="227"/>
        <v>0</v>
      </c>
      <c r="G454" s="202" t="str">
        <f>IFERROR(VLOOKUP(A454,'[2]CÓDIGOS E PREÇOS'!$C$4:$D$303,2,0),"verificar item")</f>
        <v>verificar item</v>
      </c>
      <c r="H454" s="203"/>
      <c r="I454" s="204"/>
      <c r="J454" s="205"/>
      <c r="L454" s="206" t="str">
        <f t="shared" si="223"/>
        <v>MORANGO</v>
      </c>
      <c r="M454" s="207">
        <f t="shared" si="224"/>
        <v>0</v>
      </c>
      <c r="N454" s="208" t="str">
        <f t="shared" si="225"/>
        <v>KG</v>
      </c>
    </row>
    <row r="455" spans="1:14" ht="15.75" thickBot="1" x14ac:dyDescent="0.3">
      <c r="A455" s="197" t="s">
        <v>341</v>
      </c>
      <c r="B455" s="198">
        <v>5.0000000000000001E-3</v>
      </c>
      <c r="C455" s="199" t="s">
        <v>193</v>
      </c>
      <c r="D455" s="200">
        <v>1</v>
      </c>
      <c r="E455" s="198">
        <f t="shared" ref="E455" si="228">B455/D455</f>
        <v>5.0000000000000001E-3</v>
      </c>
      <c r="F455" s="201">
        <f t="shared" ref="F455" si="229">B455*$C$52</f>
        <v>0</v>
      </c>
      <c r="G455" s="202" t="str">
        <f>IFERROR(VLOOKUP(A455,'[2]CÓDIGOS E PREÇOS'!$C$4:$D$303,2,0),"verificar item")</f>
        <v>verificar item</v>
      </c>
      <c r="H455" s="203" t="e">
        <f t="shared" ref="H455" si="230">G455*E455</f>
        <v>#VALUE!</v>
      </c>
      <c r="I455" s="204"/>
      <c r="J455" s="205"/>
      <c r="L455" s="206" t="str">
        <f t="shared" si="223"/>
        <v>MIRTILO</v>
      </c>
      <c r="M455" s="207">
        <f t="shared" si="224"/>
        <v>0</v>
      </c>
      <c r="N455" s="208" t="str">
        <f t="shared" si="225"/>
        <v>KG</v>
      </c>
    </row>
    <row r="456" spans="1:14" ht="15.75" thickBot="1" x14ac:dyDescent="0.3">
      <c r="A456" s="209" t="s">
        <v>265</v>
      </c>
      <c r="B456" s="210">
        <f>SUM(B451:B455)</f>
        <v>0.46500000000000002</v>
      </c>
      <c r="C456" s="211"/>
      <c r="D456" s="211"/>
      <c r="E456" s="211"/>
      <c r="F456" s="211"/>
      <c r="G456" s="212"/>
      <c r="H456" s="224" t="e">
        <f>SUM(H451:H455)</f>
        <v>#VALUE!</v>
      </c>
      <c r="I456" s="214"/>
      <c r="J456" s="215"/>
      <c r="L456" s="216" t="s">
        <v>266</v>
      </c>
      <c r="M456" s="217">
        <f>SUM(M451:M455)</f>
        <v>0</v>
      </c>
      <c r="N456" s="216" t="s">
        <v>193</v>
      </c>
    </row>
    <row r="457" spans="1:14" ht="15.75" thickBot="1" x14ac:dyDescent="0.3"/>
    <row r="458" spans="1:14" ht="16.5" thickBot="1" x14ac:dyDescent="0.3">
      <c r="A458" s="163" t="s">
        <v>243</v>
      </c>
      <c r="B458" s="164"/>
      <c r="C458" s="164"/>
      <c r="D458" s="164"/>
      <c r="E458" s="164"/>
      <c r="F458" s="164"/>
      <c r="G458" s="165"/>
      <c r="H458" s="166"/>
      <c r="I458" s="164"/>
      <c r="J458" s="167"/>
    </row>
    <row r="459" spans="1:14" ht="15.75" thickBot="1" x14ac:dyDescent="0.3">
      <c r="A459" s="168" t="s">
        <v>244</v>
      </c>
      <c r="B459" s="169" t="s">
        <v>346</v>
      </c>
      <c r="C459" s="170"/>
      <c r="D459" s="170"/>
      <c r="E459" s="171"/>
      <c r="F459" s="171"/>
      <c r="G459" s="172"/>
      <c r="H459" s="179" t="s">
        <v>245</v>
      </c>
      <c r="I459" s="174"/>
      <c r="J459" s="175"/>
      <c r="L459" t="str">
        <f>B459</f>
        <v>BASE MAIONESE</v>
      </c>
    </row>
    <row r="460" spans="1:14" ht="15.75" thickBot="1" x14ac:dyDescent="0.3">
      <c r="A460" s="168" t="s">
        <v>246</v>
      </c>
      <c r="B460" s="169"/>
      <c r="C460" s="170"/>
      <c r="D460" s="176"/>
      <c r="E460" s="177"/>
      <c r="F460" s="177"/>
      <c r="G460" s="178"/>
      <c r="H460" s="255" t="s">
        <v>247</v>
      </c>
      <c r="I460" s="256"/>
      <c r="J460" s="175">
        <f>[1]MENU!H454</f>
        <v>0</v>
      </c>
    </row>
    <row r="461" spans="1:14" ht="15.75" thickBot="1" x14ac:dyDescent="0.3">
      <c r="A461" s="180" t="s">
        <v>248</v>
      </c>
      <c r="B461" s="174"/>
      <c r="C461" s="181">
        <v>1</v>
      </c>
      <c r="D461" s="182" t="s">
        <v>249</v>
      </c>
      <c r="E461" s="183"/>
      <c r="F461" s="183"/>
      <c r="G461" s="184"/>
      <c r="H461" s="253" t="s">
        <v>250</v>
      </c>
      <c r="I461" s="254"/>
      <c r="J461" s="175" t="e">
        <f>J462/C461</f>
        <v>#VALUE!</v>
      </c>
      <c r="L461" t="s">
        <v>251</v>
      </c>
    </row>
    <row r="462" spans="1:14" ht="15.75" thickBot="1" x14ac:dyDescent="0.3">
      <c r="A462" s="180" t="s">
        <v>252</v>
      </c>
      <c r="B462" s="185"/>
      <c r="C462" s="186">
        <f>B473</f>
        <v>1</v>
      </c>
      <c r="D462" s="187" t="s">
        <v>253</v>
      </c>
      <c r="E462" s="183"/>
      <c r="F462" s="183"/>
      <c r="G462" s="184"/>
      <c r="H462" s="179" t="s">
        <v>254</v>
      </c>
      <c r="I462" s="174"/>
      <c r="J462" s="175" t="e">
        <f>H473</f>
        <v>#VALUE!</v>
      </c>
    </row>
    <row r="463" spans="1:14" ht="15.75" thickBot="1" x14ac:dyDescent="0.3">
      <c r="A463" s="180" t="s">
        <v>201</v>
      </c>
      <c r="B463" s="185"/>
      <c r="C463" s="188">
        <f>[1]MENU!F454</f>
        <v>0</v>
      </c>
      <c r="D463" s="187" t="s">
        <v>255</v>
      </c>
      <c r="E463" s="183"/>
      <c r="F463" s="183"/>
      <c r="G463" s="184"/>
      <c r="H463" s="179" t="s">
        <v>256</v>
      </c>
      <c r="I463" s="185"/>
      <c r="J463" s="190" t="e">
        <f>(J460-J461)/J460</f>
        <v>#VALUE!</v>
      </c>
    </row>
    <row r="464" spans="1:14" ht="15.75" thickBot="1" x14ac:dyDescent="0.3">
      <c r="A464" s="182" t="s">
        <v>257</v>
      </c>
      <c r="B464" s="181" t="s">
        <v>258</v>
      </c>
      <c r="C464" s="181" t="s">
        <v>259</v>
      </c>
      <c r="D464" s="181" t="s">
        <v>260</v>
      </c>
      <c r="E464" s="181" t="s">
        <v>261</v>
      </c>
      <c r="F464" s="191" t="s">
        <v>201</v>
      </c>
      <c r="G464" s="192" t="s">
        <v>262</v>
      </c>
      <c r="H464" s="223" t="s">
        <v>263</v>
      </c>
      <c r="I464" s="194"/>
      <c r="J464" s="195"/>
      <c r="L464" s="196" t="s">
        <v>257</v>
      </c>
      <c r="M464" s="196" t="s">
        <v>264</v>
      </c>
      <c r="N464" s="196" t="s">
        <v>259</v>
      </c>
    </row>
    <row r="465" spans="1:14" x14ac:dyDescent="0.25">
      <c r="A465" s="197" t="s">
        <v>345</v>
      </c>
      <c r="B465" s="198">
        <v>0.7</v>
      </c>
      <c r="C465" s="199" t="s">
        <v>193</v>
      </c>
      <c r="D465" s="200">
        <v>1</v>
      </c>
      <c r="E465" s="198">
        <f>B465/D465</f>
        <v>0.7</v>
      </c>
      <c r="F465" s="201">
        <f>B465*$C$52</f>
        <v>0</v>
      </c>
      <c r="G465" s="202" t="str">
        <f>IFERROR(VLOOKUP(A465,'[2]CÓDIGOS E PREÇOS'!$C$4:$D$303,2,0),"verificar item")</f>
        <v>verificar item</v>
      </c>
      <c r="H465" s="203" t="e">
        <f>G465*E465</f>
        <v>#VALUE!</v>
      </c>
      <c r="I465" s="204"/>
      <c r="J465" s="205"/>
      <c r="L465" s="206" t="str">
        <f>A465</f>
        <v>ÓLEO DE GIRASSOL</v>
      </c>
      <c r="M465" s="207">
        <f>F465</f>
        <v>0</v>
      </c>
      <c r="N465" s="208" t="str">
        <f>C465</f>
        <v>KG</v>
      </c>
    </row>
    <row r="466" spans="1:14" x14ac:dyDescent="0.25">
      <c r="A466" s="197" t="s">
        <v>81</v>
      </c>
      <c r="B466" s="198">
        <v>0.15</v>
      </c>
      <c r="C466" s="199" t="s">
        <v>193</v>
      </c>
      <c r="D466" s="200">
        <v>2</v>
      </c>
      <c r="E466" s="198">
        <f>B466/D466</f>
        <v>7.4999999999999997E-2</v>
      </c>
      <c r="F466" s="201">
        <f>B466*$C$52</f>
        <v>0</v>
      </c>
      <c r="G466" s="202">
        <f>IFERROR(VLOOKUP(A466,'[2]CÓDIGOS E PREÇOS'!$C$4:$D$303,2,0),"verificar item")</f>
        <v>3.99</v>
      </c>
      <c r="H466" s="203">
        <f>G466*E466</f>
        <v>0.29925000000000002</v>
      </c>
      <c r="I466" s="204"/>
      <c r="J466" s="205"/>
      <c r="L466" s="206" t="str">
        <f>A466</f>
        <v>LEITE INTEGRAL</v>
      </c>
      <c r="M466" s="207">
        <f>F466</f>
        <v>0</v>
      </c>
      <c r="N466" s="208" t="str">
        <f>C466</f>
        <v>KG</v>
      </c>
    </row>
    <row r="467" spans="1:14" x14ac:dyDescent="0.25">
      <c r="A467" s="197" t="s">
        <v>347</v>
      </c>
      <c r="B467" s="198">
        <v>0.05</v>
      </c>
      <c r="C467" s="199" t="s">
        <v>193</v>
      </c>
      <c r="D467" s="200">
        <v>1</v>
      </c>
      <c r="E467" s="198">
        <f t="shared" ref="E467:E472" si="231">B467/D467</f>
        <v>0.05</v>
      </c>
      <c r="F467" s="201">
        <f t="shared" ref="F467:F472" si="232">B467*$C$52</f>
        <v>0</v>
      </c>
      <c r="G467" s="202">
        <f>IFERROR(VLOOKUP(A467,'[2]CÓDIGOS E PREÇOS'!$C$4:$D$303,2,0),"verificar item")</f>
        <v>8.48</v>
      </c>
      <c r="H467" s="203">
        <f t="shared" ref="H467" si="233">G467*E467</f>
        <v>0.42400000000000004</v>
      </c>
      <c r="I467" s="204"/>
      <c r="J467" s="205"/>
      <c r="L467" s="206" t="str">
        <f t="shared" ref="L467:L472" si="234">A467</f>
        <v>VINAGRE DE MAÇÃ</v>
      </c>
      <c r="M467" s="207">
        <f t="shared" ref="M467:M472" si="235">F467</f>
        <v>0</v>
      </c>
      <c r="N467" s="208" t="str">
        <f t="shared" ref="N467:N472" si="236">C467</f>
        <v>KG</v>
      </c>
    </row>
    <row r="468" spans="1:14" x14ac:dyDescent="0.25">
      <c r="A468" s="197" t="s">
        <v>88</v>
      </c>
      <c r="B468" s="198">
        <v>0.04</v>
      </c>
      <c r="C468" s="199" t="s">
        <v>193</v>
      </c>
      <c r="D468" s="200">
        <v>1</v>
      </c>
      <c r="E468" s="198">
        <f t="shared" ref="E468:E471" si="237">B468/D468</f>
        <v>0.04</v>
      </c>
      <c r="F468" s="201">
        <f t="shared" ref="F468:F471" si="238">B468*$C$52</f>
        <v>0</v>
      </c>
      <c r="G468" s="202">
        <f>IFERROR(VLOOKUP(A468,'[2]CÓDIGOS E PREÇOS'!$C$4:$D$303,2,0),"verificar item")</f>
        <v>22</v>
      </c>
      <c r="H468" s="203">
        <f t="shared" ref="H468:H471" si="239">G468*E468</f>
        <v>0.88</v>
      </c>
      <c r="I468" s="204"/>
      <c r="J468" s="205"/>
      <c r="L468" s="206" t="str">
        <f t="shared" ref="L468:L471" si="240">A468</f>
        <v>ALHO</v>
      </c>
      <c r="M468" s="207">
        <f t="shared" ref="M468:M471" si="241">F468</f>
        <v>0</v>
      </c>
      <c r="N468" s="208" t="str">
        <f t="shared" ref="N468:N471" si="242">C468</f>
        <v>KG</v>
      </c>
    </row>
    <row r="469" spans="1:14" x14ac:dyDescent="0.25">
      <c r="A469" s="197" t="s">
        <v>90</v>
      </c>
      <c r="B469" s="198">
        <v>3.5000000000000003E-2</v>
      </c>
      <c r="C469" s="199" t="s">
        <v>193</v>
      </c>
      <c r="D469" s="200">
        <v>1</v>
      </c>
      <c r="E469" s="198">
        <f t="shared" si="237"/>
        <v>3.5000000000000003E-2</v>
      </c>
      <c r="F469" s="201">
        <f t="shared" si="238"/>
        <v>0</v>
      </c>
      <c r="G469" s="202" t="str">
        <f>IFERROR(VLOOKUP(A469,'[2]CÓDIGOS E PREÇOS'!$C$4:$D$303,2,0),"verificar item")</f>
        <v>verificar item</v>
      </c>
      <c r="H469" s="203" t="e">
        <f t="shared" si="239"/>
        <v>#VALUE!</v>
      </c>
      <c r="I469" s="204"/>
      <c r="J469" s="205"/>
      <c r="L469" s="206" t="str">
        <f t="shared" si="240"/>
        <v>MOSTARDA HEMMER</v>
      </c>
      <c r="M469" s="207">
        <f t="shared" si="241"/>
        <v>0</v>
      </c>
      <c r="N469" s="208" t="str">
        <f t="shared" si="242"/>
        <v>KG</v>
      </c>
    </row>
    <row r="470" spans="1:14" x14ac:dyDescent="0.25">
      <c r="A470" s="197" t="s">
        <v>349</v>
      </c>
      <c r="B470" s="198">
        <v>5.0000000000000001E-3</v>
      </c>
      <c r="C470" s="199" t="s">
        <v>193</v>
      </c>
      <c r="D470" s="200">
        <v>1</v>
      </c>
      <c r="E470" s="198">
        <f t="shared" si="237"/>
        <v>5.0000000000000001E-3</v>
      </c>
      <c r="F470" s="201">
        <f t="shared" si="238"/>
        <v>0</v>
      </c>
      <c r="G470" s="202" t="str">
        <f>IFERROR(VLOOKUP(A470,'[2]CÓDIGOS E PREÇOS'!$C$4:$D$303,2,0),"verificar item")</f>
        <v>verificar item</v>
      </c>
      <c r="H470" s="203" t="e">
        <f t="shared" si="239"/>
        <v>#VALUE!</v>
      </c>
      <c r="I470" s="204"/>
      <c r="J470" s="205"/>
      <c r="L470" s="206" t="str">
        <f t="shared" si="240"/>
        <v>GLUTAMATO MONOSSÓDICO</v>
      </c>
      <c r="M470" s="207">
        <f t="shared" si="241"/>
        <v>0</v>
      </c>
      <c r="N470" s="208" t="str">
        <f t="shared" si="242"/>
        <v>KG</v>
      </c>
    </row>
    <row r="471" spans="1:14" x14ac:dyDescent="0.25">
      <c r="A471" s="197" t="s">
        <v>348</v>
      </c>
      <c r="B471" s="198">
        <v>0.01</v>
      </c>
      <c r="C471" s="199" t="s">
        <v>193</v>
      </c>
      <c r="D471" s="200">
        <v>1</v>
      </c>
      <c r="E471" s="198">
        <f t="shared" si="237"/>
        <v>0.01</v>
      </c>
      <c r="F471" s="201">
        <f t="shared" si="238"/>
        <v>0</v>
      </c>
      <c r="G471" s="202">
        <f>IFERROR(VLOOKUP(A471,'[2]CÓDIGOS E PREÇOS'!$C$4:$D$303,2,0),"verificar item")</f>
        <v>2.2000000000000002</v>
      </c>
      <c r="H471" s="203">
        <f t="shared" si="239"/>
        <v>2.2000000000000002E-2</v>
      </c>
      <c r="I471" s="204"/>
      <c r="J471" s="205"/>
      <c r="L471" s="206" t="str">
        <f t="shared" si="240"/>
        <v>SAL</v>
      </c>
      <c r="M471" s="207">
        <f t="shared" si="241"/>
        <v>0</v>
      </c>
      <c r="N471" s="208" t="str">
        <f t="shared" si="242"/>
        <v>KG</v>
      </c>
    </row>
    <row r="472" spans="1:14" ht="15.75" thickBot="1" x14ac:dyDescent="0.3">
      <c r="A472" s="197" t="s">
        <v>350</v>
      </c>
      <c r="B472" s="198">
        <v>0.01</v>
      </c>
      <c r="C472" s="199" t="s">
        <v>193</v>
      </c>
      <c r="D472" s="200">
        <v>1</v>
      </c>
      <c r="E472" s="198">
        <f t="shared" si="231"/>
        <v>0.01</v>
      </c>
      <c r="F472" s="201">
        <f t="shared" si="232"/>
        <v>0</v>
      </c>
      <c r="G472" s="202" t="str">
        <f>IFERROR(VLOOKUP(A472,'[2]CÓDIGOS E PREÇOS'!$C$4:$D$303,2,0),"verificar item")</f>
        <v>verificar item</v>
      </c>
      <c r="H472" s="203"/>
      <c r="I472" s="204"/>
      <c r="J472" s="205"/>
      <c r="L472" s="206" t="str">
        <f t="shared" si="234"/>
        <v>ACÚCAR</v>
      </c>
      <c r="M472" s="207">
        <f t="shared" si="235"/>
        <v>0</v>
      </c>
      <c r="N472" s="208" t="str">
        <f t="shared" si="236"/>
        <v>KG</v>
      </c>
    </row>
    <row r="473" spans="1:14" ht="15.75" thickBot="1" x14ac:dyDescent="0.3">
      <c r="A473" s="209" t="s">
        <v>265</v>
      </c>
      <c r="B473" s="210">
        <f>SUM(B465:B472)</f>
        <v>1</v>
      </c>
      <c r="C473" s="211"/>
      <c r="D473" s="211"/>
      <c r="E473" s="211"/>
      <c r="F473" s="211"/>
      <c r="G473" s="212"/>
      <c r="H473" s="224" t="e">
        <f>SUM(H465:H472)</f>
        <v>#VALUE!</v>
      </c>
      <c r="I473" s="214"/>
      <c r="J473" s="215"/>
      <c r="L473" s="216" t="s">
        <v>266</v>
      </c>
      <c r="M473" s="217">
        <f>SUM(M465:M472)</f>
        <v>0</v>
      </c>
      <c r="N473" s="216" t="s">
        <v>193</v>
      </c>
    </row>
    <row r="474" spans="1:14" ht="15.75" thickBot="1" x14ac:dyDescent="0.3"/>
    <row r="475" spans="1:14" ht="16.5" thickBot="1" x14ac:dyDescent="0.3">
      <c r="A475" s="163" t="s">
        <v>243</v>
      </c>
      <c r="B475" s="164"/>
      <c r="C475" s="164"/>
      <c r="D475" s="164"/>
      <c r="E475" s="164"/>
      <c r="F475" s="164"/>
      <c r="G475" s="165"/>
      <c r="H475" s="166"/>
      <c r="I475" s="164"/>
      <c r="J475" s="167"/>
    </row>
    <row r="476" spans="1:14" ht="15.75" thickBot="1" x14ac:dyDescent="0.3">
      <c r="A476" s="168" t="s">
        <v>244</v>
      </c>
      <c r="B476" s="169" t="s">
        <v>285</v>
      </c>
      <c r="C476" s="170"/>
      <c r="D476" s="170"/>
      <c r="E476" s="171"/>
      <c r="F476" s="171"/>
      <c r="G476" s="172"/>
      <c r="H476" s="179" t="s">
        <v>245</v>
      </c>
      <c r="I476" s="174"/>
      <c r="J476" s="175"/>
      <c r="L476" t="str">
        <f>B476</f>
        <v>MOLHO THOUSAND ISLANDS</v>
      </c>
    </row>
    <row r="477" spans="1:14" ht="15.75" thickBot="1" x14ac:dyDescent="0.3">
      <c r="A477" s="168" t="s">
        <v>246</v>
      </c>
      <c r="B477" s="169"/>
      <c r="C477" s="170"/>
      <c r="D477" s="176"/>
      <c r="E477" s="177"/>
      <c r="F477" s="177"/>
      <c r="G477" s="178"/>
      <c r="H477" s="255" t="s">
        <v>247</v>
      </c>
      <c r="I477" s="256"/>
      <c r="J477" s="175">
        <f>[1]MENU!H473</f>
        <v>0</v>
      </c>
    </row>
    <row r="478" spans="1:14" ht="15.75" thickBot="1" x14ac:dyDescent="0.3">
      <c r="A478" s="180" t="s">
        <v>248</v>
      </c>
      <c r="B478" s="174"/>
      <c r="C478" s="181">
        <v>1</v>
      </c>
      <c r="D478" s="182" t="s">
        <v>249</v>
      </c>
      <c r="E478" s="183"/>
      <c r="F478" s="183"/>
      <c r="G478" s="184"/>
      <c r="H478" s="253" t="s">
        <v>250</v>
      </c>
      <c r="I478" s="254"/>
      <c r="J478" s="175" t="e">
        <f>J479/C478</f>
        <v>#VALUE!</v>
      </c>
      <c r="L478" t="s">
        <v>251</v>
      </c>
    </row>
    <row r="479" spans="1:14" ht="15.75" thickBot="1" x14ac:dyDescent="0.3">
      <c r="A479" s="180" t="s">
        <v>252</v>
      </c>
      <c r="B479" s="185"/>
      <c r="C479" s="186">
        <f>B487</f>
        <v>1.4200000000000002</v>
      </c>
      <c r="D479" s="187" t="s">
        <v>253</v>
      </c>
      <c r="E479" s="183"/>
      <c r="F479" s="183"/>
      <c r="G479" s="184"/>
      <c r="H479" s="179" t="s">
        <v>254</v>
      </c>
      <c r="I479" s="174"/>
      <c r="J479" s="175" t="e">
        <f>H487</f>
        <v>#VALUE!</v>
      </c>
    </row>
    <row r="480" spans="1:14" ht="15.75" thickBot="1" x14ac:dyDescent="0.3">
      <c r="A480" s="180" t="s">
        <v>201</v>
      </c>
      <c r="B480" s="185"/>
      <c r="C480" s="188">
        <f>[1]MENU!F473</f>
        <v>0</v>
      </c>
      <c r="D480" s="187" t="s">
        <v>255</v>
      </c>
      <c r="E480" s="183"/>
      <c r="F480" s="183"/>
      <c r="G480" s="184"/>
      <c r="H480" s="179" t="s">
        <v>256</v>
      </c>
      <c r="I480" s="185"/>
      <c r="J480" s="190" t="e">
        <f>(J477-J478)/J477</f>
        <v>#VALUE!</v>
      </c>
    </row>
    <row r="481" spans="1:14" ht="15.75" thickBot="1" x14ac:dyDescent="0.3">
      <c r="A481" s="182" t="s">
        <v>257</v>
      </c>
      <c r="B481" s="181" t="s">
        <v>258</v>
      </c>
      <c r="C481" s="181" t="s">
        <v>259</v>
      </c>
      <c r="D481" s="181" t="s">
        <v>260</v>
      </c>
      <c r="E481" s="181" t="s">
        <v>261</v>
      </c>
      <c r="F481" s="191" t="s">
        <v>201</v>
      </c>
      <c r="G481" s="192" t="s">
        <v>262</v>
      </c>
      <c r="H481" s="223" t="s">
        <v>263</v>
      </c>
      <c r="I481" s="194"/>
      <c r="J481" s="195"/>
      <c r="L481" s="196" t="s">
        <v>257</v>
      </c>
      <c r="M481" s="196" t="s">
        <v>264</v>
      </c>
      <c r="N481" s="196" t="s">
        <v>259</v>
      </c>
    </row>
    <row r="482" spans="1:14" x14ac:dyDescent="0.25">
      <c r="A482" s="197" t="s">
        <v>346</v>
      </c>
      <c r="B482" s="198">
        <v>0.5</v>
      </c>
      <c r="C482" s="199" t="s">
        <v>193</v>
      </c>
      <c r="D482" s="200">
        <v>1</v>
      </c>
      <c r="E482" s="198">
        <f>B482/D482</f>
        <v>0.5</v>
      </c>
      <c r="F482" s="201">
        <f>B482*$C$52</f>
        <v>0</v>
      </c>
      <c r="G482" s="202" t="str">
        <f>IFERROR(VLOOKUP(A482,'[2]CÓDIGOS E PREÇOS'!$C$4:$D$303,2,0),"verificar item")</f>
        <v>verificar item</v>
      </c>
      <c r="H482" s="203" t="e">
        <f>G482*E482</f>
        <v>#VALUE!</v>
      </c>
      <c r="I482" s="204"/>
      <c r="J482" s="205"/>
      <c r="L482" s="206" t="str">
        <f>A482</f>
        <v>BASE MAIONESE</v>
      </c>
      <c r="M482" s="207">
        <f>F482</f>
        <v>0</v>
      </c>
      <c r="N482" s="208" t="str">
        <f>C482</f>
        <v>KG</v>
      </c>
    </row>
    <row r="483" spans="1:14" x14ac:dyDescent="0.25">
      <c r="A483" s="197" t="s">
        <v>125</v>
      </c>
      <c r="B483" s="198">
        <v>0.5</v>
      </c>
      <c r="C483" s="199" t="s">
        <v>193</v>
      </c>
      <c r="D483" s="200">
        <v>1</v>
      </c>
      <c r="E483" s="198">
        <f t="shared" ref="E483:E486" si="243">B483/D483</f>
        <v>0.5</v>
      </c>
      <c r="F483" s="201">
        <f t="shared" ref="F483:F486" si="244">B483*$C$52</f>
        <v>0</v>
      </c>
      <c r="G483" s="202">
        <f>IFERROR(VLOOKUP(A483,'[2]CÓDIGOS E PREÇOS'!$C$4:$D$303,2,0),"verificar item")</f>
        <v>12.916666666666666</v>
      </c>
      <c r="H483" s="203">
        <f t="shared" ref="H483:H486" si="245">G483*E483</f>
        <v>6.458333333333333</v>
      </c>
      <c r="I483" s="204"/>
      <c r="J483" s="205"/>
      <c r="L483" s="206" t="str">
        <f t="shared" ref="L483:L486" si="246">A483</f>
        <v>MAIONESE HELLMANS</v>
      </c>
      <c r="M483" s="207">
        <f t="shared" ref="M483:M486" si="247">F483</f>
        <v>0</v>
      </c>
      <c r="N483" s="208" t="str">
        <f t="shared" ref="N483:N486" si="248">C483</f>
        <v>KG</v>
      </c>
    </row>
    <row r="484" spans="1:14" x14ac:dyDescent="0.25">
      <c r="A484" s="197" t="s">
        <v>135</v>
      </c>
      <c r="B484" s="198">
        <v>0.3</v>
      </c>
      <c r="C484" s="199" t="s">
        <v>193</v>
      </c>
      <c r="D484" s="200">
        <v>1</v>
      </c>
      <c r="E484" s="198">
        <f t="shared" si="243"/>
        <v>0.3</v>
      </c>
      <c r="F484" s="201">
        <f t="shared" si="244"/>
        <v>0</v>
      </c>
      <c r="G484" s="202" t="str">
        <f>IFERROR(VLOOKUP(A484,'[2]CÓDIGOS E PREÇOS'!$C$4:$D$303,2,0),"verificar item")</f>
        <v>verificar item</v>
      </c>
      <c r="H484" s="203" t="e">
        <f t="shared" si="245"/>
        <v>#VALUE!</v>
      </c>
      <c r="I484" s="204"/>
      <c r="J484" s="205"/>
      <c r="L484" s="206" t="str">
        <f t="shared" si="246"/>
        <v>CATCHUP HEMMER</v>
      </c>
      <c r="M484" s="207">
        <f t="shared" si="247"/>
        <v>0</v>
      </c>
      <c r="N484" s="208" t="str">
        <f t="shared" si="248"/>
        <v>KG</v>
      </c>
    </row>
    <row r="485" spans="1:14" x14ac:dyDescent="0.25">
      <c r="A485" s="197" t="s">
        <v>90</v>
      </c>
      <c r="B485" s="198">
        <v>0.05</v>
      </c>
      <c r="C485" s="199" t="s">
        <v>193</v>
      </c>
      <c r="D485" s="200">
        <v>1</v>
      </c>
      <c r="E485" s="198">
        <f t="shared" si="243"/>
        <v>0.05</v>
      </c>
      <c r="F485" s="201">
        <f t="shared" si="244"/>
        <v>0</v>
      </c>
      <c r="G485" s="202" t="str">
        <f>IFERROR(VLOOKUP(A485,'[2]CÓDIGOS E PREÇOS'!$C$4:$D$303,2,0),"verificar item")</f>
        <v>verificar item</v>
      </c>
      <c r="H485" s="203" t="e">
        <f t="shared" si="245"/>
        <v>#VALUE!</v>
      </c>
      <c r="I485" s="204"/>
      <c r="J485" s="205"/>
      <c r="L485" s="206" t="str">
        <f t="shared" si="246"/>
        <v>MOSTARDA HEMMER</v>
      </c>
      <c r="M485" s="207">
        <f t="shared" si="247"/>
        <v>0</v>
      </c>
      <c r="N485" s="208" t="str">
        <f t="shared" si="248"/>
        <v>KG</v>
      </c>
    </row>
    <row r="486" spans="1:14" ht="15.75" thickBot="1" x14ac:dyDescent="0.3">
      <c r="A486" s="197" t="s">
        <v>351</v>
      </c>
      <c r="B486" s="198">
        <v>7.0000000000000007E-2</v>
      </c>
      <c r="C486" s="199" t="s">
        <v>193</v>
      </c>
      <c r="D486" s="200">
        <v>1</v>
      </c>
      <c r="E486" s="198">
        <f t="shared" si="243"/>
        <v>7.0000000000000007E-2</v>
      </c>
      <c r="F486" s="201">
        <f t="shared" si="244"/>
        <v>0</v>
      </c>
      <c r="G486" s="202">
        <f>IFERROR(VLOOKUP(A486,'[2]CÓDIGOS E PREÇOS'!$C$4:$D$303,2,0),"verificar item")</f>
        <v>40.090000000000003</v>
      </c>
      <c r="H486" s="203">
        <f t="shared" si="245"/>
        <v>2.8063000000000007</v>
      </c>
      <c r="I486" s="204"/>
      <c r="J486" s="205"/>
      <c r="L486" s="206" t="str">
        <f t="shared" si="246"/>
        <v>PICKLES HEMMER</v>
      </c>
      <c r="M486" s="207">
        <f t="shared" si="247"/>
        <v>0</v>
      </c>
      <c r="N486" s="208" t="str">
        <f t="shared" si="248"/>
        <v>KG</v>
      </c>
    </row>
    <row r="487" spans="1:14" ht="15.75" thickBot="1" x14ac:dyDescent="0.3">
      <c r="A487" s="209" t="s">
        <v>265</v>
      </c>
      <c r="B487" s="210">
        <f>SUM(B482:B486)</f>
        <v>1.4200000000000002</v>
      </c>
      <c r="C487" s="211"/>
      <c r="D487" s="211"/>
      <c r="E487" s="211"/>
      <c r="F487" s="211"/>
      <c r="G487" s="212"/>
      <c r="H487" s="224" t="e">
        <f>SUM(H482:H486)</f>
        <v>#VALUE!</v>
      </c>
      <c r="I487" s="214"/>
      <c r="J487" s="215"/>
      <c r="L487" s="216" t="s">
        <v>266</v>
      </c>
      <c r="M487" s="217">
        <f>SUM(M482:M486)</f>
        <v>0</v>
      </c>
      <c r="N487" s="216" t="s">
        <v>193</v>
      </c>
    </row>
    <row r="488" spans="1:14" ht="15.75" thickBot="1" x14ac:dyDescent="0.3"/>
    <row r="489" spans="1:14" ht="16.5" thickBot="1" x14ac:dyDescent="0.3">
      <c r="A489" s="163" t="s">
        <v>243</v>
      </c>
      <c r="B489" s="164"/>
      <c r="C489" s="164"/>
      <c r="D489" s="164"/>
      <c r="E489" s="164"/>
      <c r="F489" s="164"/>
      <c r="G489" s="165"/>
      <c r="H489" s="166"/>
      <c r="I489" s="164"/>
      <c r="J489" s="167"/>
    </row>
    <row r="490" spans="1:14" ht="15.75" thickBot="1" x14ac:dyDescent="0.3">
      <c r="A490" s="168" t="s">
        <v>244</v>
      </c>
      <c r="B490" s="169" t="s">
        <v>277</v>
      </c>
      <c r="C490" s="170"/>
      <c r="D490" s="170"/>
      <c r="E490" s="171"/>
      <c r="F490" s="171"/>
      <c r="G490" s="172"/>
      <c r="H490" s="179" t="s">
        <v>245</v>
      </c>
      <c r="I490" s="174"/>
      <c r="J490" s="175"/>
      <c r="L490" t="str">
        <f>B490</f>
        <v>AIOLI DE LIMÃO</v>
      </c>
    </row>
    <row r="491" spans="1:14" ht="15.75" thickBot="1" x14ac:dyDescent="0.3">
      <c r="A491" s="168" t="s">
        <v>246</v>
      </c>
      <c r="B491" s="169"/>
      <c r="C491" s="170"/>
      <c r="D491" s="176"/>
      <c r="E491" s="177"/>
      <c r="F491" s="177"/>
      <c r="G491" s="178"/>
      <c r="H491" s="255" t="s">
        <v>247</v>
      </c>
      <c r="I491" s="256"/>
      <c r="J491" s="175">
        <f>[1]MENU!H492</f>
        <v>0</v>
      </c>
    </row>
    <row r="492" spans="1:14" ht="15.75" thickBot="1" x14ac:dyDescent="0.3">
      <c r="A492" s="180" t="s">
        <v>248</v>
      </c>
      <c r="B492" s="174"/>
      <c r="C492" s="181">
        <v>1</v>
      </c>
      <c r="D492" s="182" t="s">
        <v>249</v>
      </c>
      <c r="E492" s="183"/>
      <c r="F492" s="183"/>
      <c r="G492" s="184"/>
      <c r="H492" s="253" t="s">
        <v>250</v>
      </c>
      <c r="I492" s="254"/>
      <c r="J492" s="175" t="e">
        <f>J493/C492</f>
        <v>#VALUE!</v>
      </c>
      <c r="L492" t="s">
        <v>251</v>
      </c>
    </row>
    <row r="493" spans="1:14" ht="15.75" thickBot="1" x14ac:dyDescent="0.3">
      <c r="A493" s="180" t="s">
        <v>252</v>
      </c>
      <c r="B493" s="185"/>
      <c r="C493" s="186">
        <f>B503</f>
        <v>0.8550000000000002</v>
      </c>
      <c r="D493" s="187" t="s">
        <v>253</v>
      </c>
      <c r="E493" s="183"/>
      <c r="F493" s="183"/>
      <c r="G493" s="184"/>
      <c r="H493" s="179" t="s">
        <v>254</v>
      </c>
      <c r="I493" s="174"/>
      <c r="J493" s="175" t="e">
        <f>H503</f>
        <v>#VALUE!</v>
      </c>
    </row>
    <row r="494" spans="1:14" ht="15.75" thickBot="1" x14ac:dyDescent="0.3">
      <c r="A494" s="180" t="s">
        <v>201</v>
      </c>
      <c r="B494" s="185"/>
      <c r="C494" s="188">
        <f>[1]MENU!F492</f>
        <v>0</v>
      </c>
      <c r="D494" s="187" t="s">
        <v>255</v>
      </c>
      <c r="E494" s="183"/>
      <c r="F494" s="183"/>
      <c r="G494" s="184"/>
      <c r="H494" s="179" t="s">
        <v>256</v>
      </c>
      <c r="I494" s="185"/>
      <c r="J494" s="190" t="e">
        <f>(J491-J492)/J491</f>
        <v>#VALUE!</v>
      </c>
    </row>
    <row r="495" spans="1:14" ht="15.75" thickBot="1" x14ac:dyDescent="0.3">
      <c r="A495" s="182" t="s">
        <v>257</v>
      </c>
      <c r="B495" s="181" t="s">
        <v>258</v>
      </c>
      <c r="C495" s="181" t="s">
        <v>259</v>
      </c>
      <c r="D495" s="181" t="s">
        <v>260</v>
      </c>
      <c r="E495" s="181" t="s">
        <v>261</v>
      </c>
      <c r="F495" s="191" t="s">
        <v>201</v>
      </c>
      <c r="G495" s="192" t="s">
        <v>262</v>
      </c>
      <c r="H495" s="223" t="s">
        <v>263</v>
      </c>
      <c r="I495" s="194"/>
      <c r="J495" s="195"/>
      <c r="L495" s="196" t="s">
        <v>257</v>
      </c>
      <c r="M495" s="196" t="s">
        <v>264</v>
      </c>
      <c r="N495" s="196" t="s">
        <v>259</v>
      </c>
    </row>
    <row r="496" spans="1:14" x14ac:dyDescent="0.25">
      <c r="A496" s="197" t="s">
        <v>346</v>
      </c>
      <c r="B496" s="198">
        <v>0.25</v>
      </c>
      <c r="C496" s="199" t="s">
        <v>193</v>
      </c>
      <c r="D496" s="200">
        <v>1</v>
      </c>
      <c r="E496" s="198">
        <f>B496/D496</f>
        <v>0.25</v>
      </c>
      <c r="F496" s="201">
        <f>B496*$C$52</f>
        <v>0</v>
      </c>
      <c r="G496" s="202" t="str">
        <f>IFERROR(VLOOKUP(A496,'[2]CÓDIGOS E PREÇOS'!$C$4:$D$303,2,0),"verificar item")</f>
        <v>verificar item</v>
      </c>
      <c r="H496" s="203" t="e">
        <f>G496*E496</f>
        <v>#VALUE!</v>
      </c>
      <c r="I496" s="204"/>
      <c r="J496" s="205"/>
      <c r="L496" s="206" t="str">
        <f>A496</f>
        <v>BASE MAIONESE</v>
      </c>
      <c r="M496" s="207">
        <f>F496</f>
        <v>0</v>
      </c>
      <c r="N496" s="208" t="str">
        <f>C496</f>
        <v>KG</v>
      </c>
    </row>
    <row r="497" spans="1:14" x14ac:dyDescent="0.25">
      <c r="A497" s="197" t="s">
        <v>125</v>
      </c>
      <c r="B497" s="198">
        <v>0.25</v>
      </c>
      <c r="C497" s="199" t="s">
        <v>193</v>
      </c>
      <c r="D497" s="200">
        <v>1</v>
      </c>
      <c r="E497" s="198">
        <f t="shared" ref="E497:E502" si="249">B497/D497</f>
        <v>0.25</v>
      </c>
      <c r="F497" s="201">
        <f t="shared" ref="F497:F502" si="250">B497*$C$52</f>
        <v>0</v>
      </c>
      <c r="G497" s="202">
        <f>IFERROR(VLOOKUP(A497,'[2]CÓDIGOS E PREÇOS'!$C$4:$D$303,2,0),"verificar item")</f>
        <v>12.916666666666666</v>
      </c>
      <c r="H497" s="203">
        <f t="shared" ref="H497:H501" si="251">G497*E497</f>
        <v>3.2291666666666665</v>
      </c>
      <c r="I497" s="204"/>
      <c r="J497" s="205"/>
      <c r="L497" s="206" t="str">
        <f t="shared" ref="L497:L502" si="252">A497</f>
        <v>MAIONESE HELLMANS</v>
      </c>
      <c r="M497" s="207">
        <f t="shared" ref="M497:M502" si="253">F497</f>
        <v>0</v>
      </c>
      <c r="N497" s="208" t="str">
        <f t="shared" ref="N497:N502" si="254">C497</f>
        <v>KG</v>
      </c>
    </row>
    <row r="498" spans="1:14" x14ac:dyDescent="0.25">
      <c r="A498" s="197" t="s">
        <v>352</v>
      </c>
      <c r="B498" s="198">
        <v>0.06</v>
      </c>
      <c r="C498" s="199" t="s">
        <v>193</v>
      </c>
      <c r="D498" s="200">
        <v>1</v>
      </c>
      <c r="E498" s="198">
        <f t="shared" si="249"/>
        <v>0.06</v>
      </c>
      <c r="F498" s="201">
        <f t="shared" si="250"/>
        <v>0</v>
      </c>
      <c r="G498" s="202">
        <f>IFERROR(VLOOKUP(A498,'[2]CÓDIGOS E PREÇOS'!$C$4:$D$303,2,0),"verificar item")</f>
        <v>19</v>
      </c>
      <c r="H498" s="203">
        <f t="shared" si="251"/>
        <v>1.1399999999999999</v>
      </c>
      <c r="I498" s="204"/>
      <c r="J498" s="205"/>
      <c r="L498" s="206" t="str">
        <f t="shared" si="252"/>
        <v>GEMA</v>
      </c>
      <c r="M498" s="207">
        <f t="shared" si="253"/>
        <v>0</v>
      </c>
      <c r="N498" s="208" t="str">
        <f t="shared" si="254"/>
        <v>KG</v>
      </c>
    </row>
    <row r="499" spans="1:14" x14ac:dyDescent="0.25">
      <c r="A499" s="197" t="s">
        <v>88</v>
      </c>
      <c r="B499" s="198">
        <v>0.04</v>
      </c>
      <c r="C499" s="199" t="s">
        <v>193</v>
      </c>
      <c r="D499" s="200">
        <v>1</v>
      </c>
      <c r="E499" s="198">
        <f t="shared" si="249"/>
        <v>0.04</v>
      </c>
      <c r="F499" s="201">
        <f t="shared" si="250"/>
        <v>0</v>
      </c>
      <c r="G499" s="202">
        <f>IFERROR(VLOOKUP(A499,'[2]CÓDIGOS E PREÇOS'!$C$4:$D$303,2,0),"verificar item")</f>
        <v>22</v>
      </c>
      <c r="H499" s="203">
        <f t="shared" si="251"/>
        <v>0.88</v>
      </c>
      <c r="I499" s="204"/>
      <c r="J499" s="205"/>
      <c r="L499" s="206" t="str">
        <f t="shared" si="252"/>
        <v>ALHO</v>
      </c>
      <c r="M499" s="207">
        <f t="shared" si="253"/>
        <v>0</v>
      </c>
      <c r="N499" s="208" t="str">
        <f t="shared" si="254"/>
        <v>KG</v>
      </c>
    </row>
    <row r="500" spans="1:14" x14ac:dyDescent="0.25">
      <c r="A500" s="197" t="s">
        <v>90</v>
      </c>
      <c r="B500" s="198">
        <v>5.0000000000000001E-3</v>
      </c>
      <c r="C500" s="199" t="s">
        <v>193</v>
      </c>
      <c r="D500" s="200">
        <v>1</v>
      </c>
      <c r="E500" s="198">
        <f t="shared" si="249"/>
        <v>5.0000000000000001E-3</v>
      </c>
      <c r="F500" s="201">
        <f t="shared" si="250"/>
        <v>0</v>
      </c>
      <c r="G500" s="202" t="str">
        <f>IFERROR(VLOOKUP(A500,'[2]CÓDIGOS E PREÇOS'!$C$4:$D$303,2,0),"verificar item")</f>
        <v>verificar item</v>
      </c>
      <c r="H500" s="203" t="e">
        <f t="shared" si="251"/>
        <v>#VALUE!</v>
      </c>
      <c r="I500" s="204"/>
      <c r="J500" s="205"/>
      <c r="L500" s="206" t="str">
        <f t="shared" si="252"/>
        <v>MOSTARDA HEMMER</v>
      </c>
      <c r="M500" s="207">
        <f t="shared" si="253"/>
        <v>0</v>
      </c>
      <c r="N500" s="208" t="str">
        <f t="shared" si="254"/>
        <v>KG</v>
      </c>
    </row>
    <row r="501" spans="1:14" x14ac:dyDescent="0.25">
      <c r="A501" s="197" t="s">
        <v>105</v>
      </c>
      <c r="B501" s="198">
        <v>0.2</v>
      </c>
      <c r="C501" s="199" t="s">
        <v>193</v>
      </c>
      <c r="D501" s="200">
        <v>1</v>
      </c>
      <c r="E501" s="198">
        <f t="shared" si="249"/>
        <v>0.2</v>
      </c>
      <c r="F501" s="201">
        <f t="shared" si="250"/>
        <v>0</v>
      </c>
      <c r="G501" s="202">
        <f>IFERROR(VLOOKUP(A501,'[2]CÓDIGOS E PREÇOS'!$C$4:$D$303,2,0),"verificar item")</f>
        <v>33.520000000000003</v>
      </c>
      <c r="H501" s="203">
        <f t="shared" si="251"/>
        <v>6.7040000000000006</v>
      </c>
      <c r="I501" s="204"/>
      <c r="J501" s="205"/>
      <c r="L501" s="206" t="str">
        <f t="shared" si="252"/>
        <v>AZEITE EXTRA VIRGEM</v>
      </c>
      <c r="M501" s="207">
        <f t="shared" si="253"/>
        <v>0</v>
      </c>
      <c r="N501" s="208" t="str">
        <f t="shared" si="254"/>
        <v>KG</v>
      </c>
    </row>
    <row r="502" spans="1:14" ht="15.75" thickBot="1" x14ac:dyDescent="0.3">
      <c r="A502" s="197" t="s">
        <v>275</v>
      </c>
      <c r="B502" s="198">
        <v>0.05</v>
      </c>
      <c r="C502" s="199" t="s">
        <v>193</v>
      </c>
      <c r="D502" s="200">
        <v>1</v>
      </c>
      <c r="E502" s="198">
        <f t="shared" si="249"/>
        <v>0.05</v>
      </c>
      <c r="F502" s="201">
        <f t="shared" si="250"/>
        <v>0</v>
      </c>
      <c r="G502" s="202">
        <f>IFERROR(VLOOKUP(A502,'[2]CÓDIGOS E PREÇOS'!$C$4:$D$303,2,0),"verificar item")</f>
        <v>4.99</v>
      </c>
      <c r="H502" s="203"/>
      <c r="I502" s="204"/>
      <c r="J502" s="205"/>
      <c r="L502" s="206" t="str">
        <f t="shared" si="252"/>
        <v>LIMÃO</v>
      </c>
      <c r="M502" s="207">
        <f t="shared" si="253"/>
        <v>0</v>
      </c>
      <c r="N502" s="208" t="str">
        <f t="shared" si="254"/>
        <v>KG</v>
      </c>
    </row>
    <row r="503" spans="1:14" ht="15.75" thickBot="1" x14ac:dyDescent="0.3">
      <c r="A503" s="209" t="s">
        <v>265</v>
      </c>
      <c r="B503" s="210">
        <f>SUM(B496:B502)</f>
        <v>0.8550000000000002</v>
      </c>
      <c r="C503" s="211"/>
      <c r="D503" s="211"/>
      <c r="E503" s="211"/>
      <c r="F503" s="211"/>
      <c r="G503" s="212"/>
      <c r="H503" s="224" t="e">
        <f>SUM(H496:H502)</f>
        <v>#VALUE!</v>
      </c>
      <c r="I503" s="214"/>
      <c r="J503" s="215"/>
      <c r="L503" s="216" t="s">
        <v>266</v>
      </c>
      <c r="M503" s="217">
        <f>SUM(M496:M502)</f>
        <v>0</v>
      </c>
      <c r="N503" s="216" t="s">
        <v>193</v>
      </c>
    </row>
    <row r="504" spans="1:14" ht="15.75" thickBot="1" x14ac:dyDescent="0.3"/>
    <row r="505" spans="1:14" ht="16.5" thickBot="1" x14ac:dyDescent="0.3">
      <c r="A505" s="163" t="s">
        <v>243</v>
      </c>
      <c r="B505" s="164"/>
      <c r="C505" s="164"/>
      <c r="D505" s="164"/>
      <c r="E505" s="164"/>
      <c r="F505" s="164"/>
      <c r="G505" s="165"/>
      <c r="H505" s="166"/>
      <c r="I505" s="164"/>
      <c r="J505" s="167"/>
    </row>
    <row r="506" spans="1:14" ht="15.75" thickBot="1" x14ac:dyDescent="0.3">
      <c r="A506" s="168" t="s">
        <v>244</v>
      </c>
      <c r="B506" s="169" t="s">
        <v>293</v>
      </c>
      <c r="C506" s="170"/>
      <c r="D506" s="170"/>
      <c r="E506" s="171"/>
      <c r="F506" s="171"/>
      <c r="G506" s="172"/>
      <c r="H506" s="179" t="s">
        <v>245</v>
      </c>
      <c r="I506" s="174"/>
      <c r="J506" s="175"/>
      <c r="L506" t="str">
        <f>B506</f>
        <v>MOLHO DIJON</v>
      </c>
    </row>
    <row r="507" spans="1:14" ht="15.75" thickBot="1" x14ac:dyDescent="0.3">
      <c r="A507" s="168" t="s">
        <v>246</v>
      </c>
      <c r="B507" s="169"/>
      <c r="C507" s="170"/>
      <c r="D507" s="176"/>
      <c r="E507" s="177"/>
      <c r="F507" s="177"/>
      <c r="G507" s="178"/>
      <c r="H507" s="255" t="s">
        <v>247</v>
      </c>
      <c r="I507" s="256"/>
      <c r="J507" s="175">
        <f>[1]MENU!H511</f>
        <v>0</v>
      </c>
    </row>
    <row r="508" spans="1:14" ht="15.75" thickBot="1" x14ac:dyDescent="0.3">
      <c r="A508" s="180" t="s">
        <v>248</v>
      </c>
      <c r="B508" s="174"/>
      <c r="C508" s="181">
        <v>1</v>
      </c>
      <c r="D508" s="182" t="s">
        <v>249</v>
      </c>
      <c r="E508" s="183"/>
      <c r="F508" s="183"/>
      <c r="G508" s="184"/>
      <c r="H508" s="253" t="s">
        <v>250</v>
      </c>
      <c r="I508" s="254"/>
      <c r="J508" s="175" t="e">
        <f>J509/C508</f>
        <v>#VALUE!</v>
      </c>
      <c r="L508" t="s">
        <v>251</v>
      </c>
    </row>
    <row r="509" spans="1:14" ht="15.75" thickBot="1" x14ac:dyDescent="0.3">
      <c r="A509" s="180" t="s">
        <v>252</v>
      </c>
      <c r="B509" s="185"/>
      <c r="C509" s="186">
        <f>B517</f>
        <v>1.23</v>
      </c>
      <c r="D509" s="187" t="s">
        <v>253</v>
      </c>
      <c r="E509" s="183"/>
      <c r="F509" s="183"/>
      <c r="G509" s="184"/>
      <c r="H509" s="179" t="s">
        <v>254</v>
      </c>
      <c r="I509" s="174"/>
      <c r="J509" s="175" t="e">
        <f>H517</f>
        <v>#VALUE!</v>
      </c>
    </row>
    <row r="510" spans="1:14" ht="15.75" thickBot="1" x14ac:dyDescent="0.3">
      <c r="A510" s="180" t="s">
        <v>201</v>
      </c>
      <c r="B510" s="185"/>
      <c r="C510" s="188">
        <f>[1]MENU!F511</f>
        <v>0</v>
      </c>
      <c r="D510" s="187" t="s">
        <v>255</v>
      </c>
      <c r="E510" s="183"/>
      <c r="F510" s="183"/>
      <c r="G510" s="184"/>
      <c r="H510" s="179" t="s">
        <v>256</v>
      </c>
      <c r="I510" s="185"/>
      <c r="J510" s="190" t="e">
        <f>(J507-J508)/J507</f>
        <v>#VALUE!</v>
      </c>
    </row>
    <row r="511" spans="1:14" ht="15.75" thickBot="1" x14ac:dyDescent="0.3">
      <c r="A511" s="182" t="s">
        <v>257</v>
      </c>
      <c r="B511" s="181" t="s">
        <v>258</v>
      </c>
      <c r="C511" s="181" t="s">
        <v>259</v>
      </c>
      <c r="D511" s="181" t="s">
        <v>260</v>
      </c>
      <c r="E511" s="181" t="s">
        <v>261</v>
      </c>
      <c r="F511" s="191" t="s">
        <v>201</v>
      </c>
      <c r="G511" s="192" t="s">
        <v>262</v>
      </c>
      <c r="H511" s="223" t="s">
        <v>263</v>
      </c>
      <c r="I511" s="194"/>
      <c r="J511" s="195"/>
      <c r="L511" s="196" t="s">
        <v>257</v>
      </c>
      <c r="M511" s="196" t="s">
        <v>264</v>
      </c>
      <c r="N511" s="196" t="s">
        <v>259</v>
      </c>
    </row>
    <row r="512" spans="1:14" x14ac:dyDescent="0.25">
      <c r="A512" s="197" t="s">
        <v>346</v>
      </c>
      <c r="B512" s="198">
        <v>0.5</v>
      </c>
      <c r="C512" s="199" t="s">
        <v>193</v>
      </c>
      <c r="D512" s="200">
        <v>1</v>
      </c>
      <c r="E512" s="198">
        <f>B512/D512</f>
        <v>0.5</v>
      </c>
      <c r="F512" s="201">
        <f>B512*$C$52</f>
        <v>0</v>
      </c>
      <c r="G512" s="202" t="str">
        <f>IFERROR(VLOOKUP(A512,'[2]CÓDIGOS E PREÇOS'!$C$4:$D$303,2,0),"verificar item")</f>
        <v>verificar item</v>
      </c>
      <c r="H512" s="203" t="e">
        <f>G512*E512</f>
        <v>#VALUE!</v>
      </c>
      <c r="I512" s="204"/>
      <c r="J512" s="205"/>
      <c r="L512" s="206" t="str">
        <f>A512</f>
        <v>BASE MAIONESE</v>
      </c>
      <c r="M512" s="207">
        <f>F512</f>
        <v>0</v>
      </c>
      <c r="N512" s="208" t="str">
        <f>C512</f>
        <v>KG</v>
      </c>
    </row>
    <row r="513" spans="1:14" x14ac:dyDescent="0.25">
      <c r="A513" s="197" t="s">
        <v>125</v>
      </c>
      <c r="B513" s="198">
        <v>0.5</v>
      </c>
      <c r="C513" s="199" t="s">
        <v>193</v>
      </c>
      <c r="D513" s="200">
        <v>1</v>
      </c>
      <c r="E513" s="198">
        <f t="shared" ref="E513:E516" si="255">B513/D513</f>
        <v>0.5</v>
      </c>
      <c r="F513" s="201">
        <f t="shared" ref="F513:F516" si="256">B513*$C$52</f>
        <v>0</v>
      </c>
      <c r="G513" s="202">
        <f>IFERROR(VLOOKUP(A513,'[2]CÓDIGOS E PREÇOS'!$C$4:$D$303,2,0),"verificar item")</f>
        <v>12.916666666666666</v>
      </c>
      <c r="H513" s="203">
        <f t="shared" ref="H513:H516" si="257">G513*E513</f>
        <v>6.458333333333333</v>
      </c>
      <c r="I513" s="204"/>
      <c r="J513" s="205"/>
      <c r="L513" s="206" t="str">
        <f t="shared" ref="L513:L516" si="258">A513</f>
        <v>MAIONESE HELLMANS</v>
      </c>
      <c r="M513" s="207">
        <f t="shared" ref="M513:M516" si="259">F513</f>
        <v>0</v>
      </c>
      <c r="N513" s="208" t="str">
        <f t="shared" ref="N513:N516" si="260">C513</f>
        <v>KG</v>
      </c>
    </row>
    <row r="514" spans="1:14" x14ac:dyDescent="0.25">
      <c r="A514" s="197" t="s">
        <v>90</v>
      </c>
      <c r="B514" s="198">
        <v>0.15</v>
      </c>
      <c r="C514" s="199" t="s">
        <v>193</v>
      </c>
      <c r="D514" s="200">
        <v>1</v>
      </c>
      <c r="E514" s="198">
        <f t="shared" si="255"/>
        <v>0.15</v>
      </c>
      <c r="F514" s="201">
        <f t="shared" si="256"/>
        <v>0</v>
      </c>
      <c r="G514" s="202" t="str">
        <f>IFERROR(VLOOKUP(A514,'[2]CÓDIGOS E PREÇOS'!$C$4:$D$303,2,0),"verificar item")</f>
        <v>verificar item</v>
      </c>
      <c r="H514" s="203" t="e">
        <f t="shared" si="257"/>
        <v>#VALUE!</v>
      </c>
      <c r="I514" s="204"/>
      <c r="J514" s="205"/>
      <c r="L514" s="206" t="str">
        <f t="shared" si="258"/>
        <v>MOSTARDA HEMMER</v>
      </c>
      <c r="M514" s="207">
        <f t="shared" si="259"/>
        <v>0</v>
      </c>
      <c r="N514" s="208" t="str">
        <f t="shared" si="260"/>
        <v>KG</v>
      </c>
    </row>
    <row r="515" spans="1:14" x14ac:dyDescent="0.25">
      <c r="A515" s="197" t="s">
        <v>353</v>
      </c>
      <c r="B515" s="198">
        <v>0.05</v>
      </c>
      <c r="C515" s="199" t="s">
        <v>193</v>
      </c>
      <c r="D515" s="200">
        <v>1</v>
      </c>
      <c r="E515" s="198">
        <f t="shared" si="255"/>
        <v>0.05</v>
      </c>
      <c r="F515" s="201">
        <f t="shared" si="256"/>
        <v>0</v>
      </c>
      <c r="G515" s="202" t="str">
        <f>IFERROR(VLOOKUP(A515,'[2]CÓDIGOS E PREÇOS'!$C$4:$D$303,2,0),"verificar item")</f>
        <v>verificar item</v>
      </c>
      <c r="H515" s="203" t="e">
        <f t="shared" si="257"/>
        <v>#VALUE!</v>
      </c>
      <c r="I515" s="204"/>
      <c r="J515" s="205"/>
      <c r="L515" s="206" t="str">
        <f t="shared" si="258"/>
        <v>MOSTARDA DIJON</v>
      </c>
      <c r="M515" s="207">
        <f t="shared" si="259"/>
        <v>0</v>
      </c>
      <c r="N515" s="208" t="str">
        <f t="shared" si="260"/>
        <v>KG</v>
      </c>
    </row>
    <row r="516" spans="1:14" ht="15.75" thickBot="1" x14ac:dyDescent="0.3">
      <c r="A516" s="197" t="s">
        <v>354</v>
      </c>
      <c r="B516" s="198">
        <v>0.03</v>
      </c>
      <c r="C516" s="199" t="s">
        <v>193</v>
      </c>
      <c r="D516" s="200">
        <v>1</v>
      </c>
      <c r="E516" s="198">
        <f t="shared" si="255"/>
        <v>0.03</v>
      </c>
      <c r="F516" s="201">
        <f t="shared" si="256"/>
        <v>0</v>
      </c>
      <c r="G516" s="202" t="str">
        <f>IFERROR(VLOOKUP(A516,'[2]CÓDIGOS E PREÇOS'!$C$4:$D$303,2,0),"verificar item")</f>
        <v>verificar item</v>
      </c>
      <c r="H516" s="203" t="e">
        <f t="shared" si="257"/>
        <v>#VALUE!</v>
      </c>
      <c r="I516" s="204"/>
      <c r="J516" s="205"/>
      <c r="L516" s="206" t="str">
        <f t="shared" si="258"/>
        <v>MEL</v>
      </c>
      <c r="M516" s="207">
        <f t="shared" si="259"/>
        <v>0</v>
      </c>
      <c r="N516" s="208" t="str">
        <f t="shared" si="260"/>
        <v>KG</v>
      </c>
    </row>
    <row r="517" spans="1:14" ht="15.75" thickBot="1" x14ac:dyDescent="0.3">
      <c r="A517" s="209" t="s">
        <v>265</v>
      </c>
      <c r="B517" s="210">
        <f>SUM(B512:B516)</f>
        <v>1.23</v>
      </c>
      <c r="C517" s="211"/>
      <c r="D517" s="211"/>
      <c r="E517" s="211"/>
      <c r="F517" s="211"/>
      <c r="G517" s="212"/>
      <c r="H517" s="224" t="e">
        <f>SUM(H512:H516)</f>
        <v>#VALUE!</v>
      </c>
      <c r="I517" s="214"/>
      <c r="J517" s="215"/>
      <c r="L517" s="216" t="s">
        <v>266</v>
      </c>
      <c r="M517" s="217">
        <f>SUM(M512:M516)</f>
        <v>0</v>
      </c>
      <c r="N517" s="216" t="s">
        <v>193</v>
      </c>
    </row>
    <row r="518" spans="1:14" ht="15.75" thickBot="1" x14ac:dyDescent="0.3"/>
    <row r="519" spans="1:14" ht="16.5" thickBot="1" x14ac:dyDescent="0.3">
      <c r="A519" s="163" t="s">
        <v>243</v>
      </c>
      <c r="B519" s="164"/>
      <c r="C519" s="164"/>
      <c r="D519" s="164"/>
      <c r="E519" s="164"/>
      <c r="F519" s="164"/>
      <c r="G519" s="165"/>
      <c r="H519" s="166"/>
      <c r="I519" s="164"/>
      <c r="J519" s="167"/>
    </row>
    <row r="520" spans="1:14" ht="15.75" thickBot="1" x14ac:dyDescent="0.3">
      <c r="A520" s="168" t="s">
        <v>244</v>
      </c>
      <c r="B520" s="169" t="s">
        <v>299</v>
      </c>
      <c r="C520" s="170"/>
      <c r="D520" s="170"/>
      <c r="E520" s="171"/>
      <c r="F520" s="171"/>
      <c r="G520" s="172"/>
      <c r="H520" s="179" t="s">
        <v>245</v>
      </c>
      <c r="I520" s="174"/>
      <c r="J520" s="175"/>
      <c r="L520" t="str">
        <f>B520</f>
        <v>MAIONESE DE ALHO ASSADO</v>
      </c>
    </row>
    <row r="521" spans="1:14" ht="15.75" thickBot="1" x14ac:dyDescent="0.3">
      <c r="A521" s="168" t="s">
        <v>246</v>
      </c>
      <c r="B521" s="169"/>
      <c r="C521" s="170"/>
      <c r="D521" s="176"/>
      <c r="E521" s="177"/>
      <c r="F521" s="177"/>
      <c r="G521" s="178"/>
      <c r="H521" s="255" t="s">
        <v>247</v>
      </c>
      <c r="I521" s="256"/>
      <c r="J521" s="175">
        <f>[1]MENU!H530</f>
        <v>0</v>
      </c>
    </row>
    <row r="522" spans="1:14" ht="15.75" thickBot="1" x14ac:dyDescent="0.3">
      <c r="A522" s="180" t="s">
        <v>248</v>
      </c>
      <c r="B522" s="174"/>
      <c r="C522" s="181">
        <v>1</v>
      </c>
      <c r="D522" s="182" t="s">
        <v>249</v>
      </c>
      <c r="E522" s="183"/>
      <c r="F522" s="183"/>
      <c r="G522" s="184"/>
      <c r="H522" s="253" t="s">
        <v>250</v>
      </c>
      <c r="I522" s="254"/>
      <c r="J522" s="175" t="e">
        <f>J523/C522</f>
        <v>#VALUE!</v>
      </c>
      <c r="L522" t="s">
        <v>251</v>
      </c>
    </row>
    <row r="523" spans="1:14" ht="15.75" thickBot="1" x14ac:dyDescent="0.3">
      <c r="A523" s="180" t="s">
        <v>252</v>
      </c>
      <c r="B523" s="185"/>
      <c r="C523" s="186">
        <f>B532</f>
        <v>1.2599999999999998</v>
      </c>
      <c r="D523" s="187" t="s">
        <v>253</v>
      </c>
      <c r="E523" s="183"/>
      <c r="F523" s="183"/>
      <c r="G523" s="184"/>
      <c r="H523" s="179" t="s">
        <v>254</v>
      </c>
      <c r="I523" s="174"/>
      <c r="J523" s="175" t="e">
        <f>H532</f>
        <v>#VALUE!</v>
      </c>
    </row>
    <row r="524" spans="1:14" ht="15.75" thickBot="1" x14ac:dyDescent="0.3">
      <c r="A524" s="180" t="s">
        <v>201</v>
      </c>
      <c r="B524" s="185"/>
      <c r="C524" s="188">
        <f>[1]MENU!F530</f>
        <v>0</v>
      </c>
      <c r="D524" s="187" t="s">
        <v>255</v>
      </c>
      <c r="E524" s="183"/>
      <c r="F524" s="183"/>
      <c r="G524" s="184"/>
      <c r="H524" s="179" t="s">
        <v>256</v>
      </c>
      <c r="I524" s="185"/>
      <c r="J524" s="190" t="e">
        <f>(J521-J522)/J521</f>
        <v>#VALUE!</v>
      </c>
    </row>
    <row r="525" spans="1:14" ht="15.75" thickBot="1" x14ac:dyDescent="0.3">
      <c r="A525" s="182" t="s">
        <v>257</v>
      </c>
      <c r="B525" s="181" t="s">
        <v>258</v>
      </c>
      <c r="C525" s="181" t="s">
        <v>259</v>
      </c>
      <c r="D525" s="181" t="s">
        <v>260</v>
      </c>
      <c r="E525" s="181" t="s">
        <v>261</v>
      </c>
      <c r="F525" s="191" t="s">
        <v>201</v>
      </c>
      <c r="G525" s="192" t="s">
        <v>262</v>
      </c>
      <c r="H525" s="223" t="s">
        <v>263</v>
      </c>
      <c r="I525" s="194"/>
      <c r="J525" s="195"/>
      <c r="L525" s="196" t="s">
        <v>257</v>
      </c>
      <c r="M525" s="196" t="s">
        <v>264</v>
      </c>
      <c r="N525" s="196" t="s">
        <v>259</v>
      </c>
    </row>
    <row r="526" spans="1:14" x14ac:dyDescent="0.25">
      <c r="A526" s="197" t="s">
        <v>346</v>
      </c>
      <c r="B526" s="198">
        <v>0.5</v>
      </c>
      <c r="C526" s="199" t="s">
        <v>193</v>
      </c>
      <c r="D526" s="200">
        <v>1</v>
      </c>
      <c r="E526" s="198">
        <f>B526/D526</f>
        <v>0.5</v>
      </c>
      <c r="F526" s="201">
        <f>B526*$C$52</f>
        <v>0</v>
      </c>
      <c r="G526" s="202" t="str">
        <f>IFERROR(VLOOKUP(A526,'[2]CÓDIGOS E PREÇOS'!$C$4:$D$303,2,0),"verificar item")</f>
        <v>verificar item</v>
      </c>
      <c r="H526" s="203" t="e">
        <f>G526*E526</f>
        <v>#VALUE!</v>
      </c>
      <c r="I526" s="204"/>
      <c r="J526" s="205"/>
      <c r="L526" s="206" t="str">
        <f>A526</f>
        <v>BASE MAIONESE</v>
      </c>
      <c r="M526" s="207">
        <f>F526</f>
        <v>0</v>
      </c>
      <c r="N526" s="208" t="str">
        <f>C526</f>
        <v>KG</v>
      </c>
    </row>
    <row r="527" spans="1:14" x14ac:dyDescent="0.25">
      <c r="A527" s="197" t="s">
        <v>125</v>
      </c>
      <c r="B527" s="198">
        <v>0.5</v>
      </c>
      <c r="C527" s="199" t="s">
        <v>193</v>
      </c>
      <c r="D527" s="200">
        <v>1</v>
      </c>
      <c r="E527" s="198">
        <f t="shared" ref="E527:E531" si="261">B527/D527</f>
        <v>0.5</v>
      </c>
      <c r="F527" s="201">
        <f t="shared" ref="F527:F531" si="262">B527*$C$52</f>
        <v>0</v>
      </c>
      <c r="G527" s="202">
        <f>IFERROR(VLOOKUP(A527,'[2]CÓDIGOS E PREÇOS'!$C$4:$D$303,2,0),"verificar item")</f>
        <v>12.916666666666666</v>
      </c>
      <c r="H527" s="203">
        <f t="shared" ref="H527:H531" si="263">G527*E527</f>
        <v>6.458333333333333</v>
      </c>
      <c r="I527" s="204"/>
      <c r="J527" s="205"/>
      <c r="L527" s="206" t="str">
        <f t="shared" ref="L527:L531" si="264">A527</f>
        <v>MAIONESE HELLMANS</v>
      </c>
      <c r="M527" s="207">
        <f t="shared" ref="M527:M531" si="265">F527</f>
        <v>0</v>
      </c>
      <c r="N527" s="208" t="str">
        <f t="shared" ref="N527:N531" si="266">C527</f>
        <v>KG</v>
      </c>
    </row>
    <row r="528" spans="1:14" x14ac:dyDescent="0.25">
      <c r="A528" s="197" t="s">
        <v>356</v>
      </c>
      <c r="B528" s="198">
        <v>0.15</v>
      </c>
      <c r="C528" s="199" t="s">
        <v>193</v>
      </c>
      <c r="D528" s="200">
        <v>1</v>
      </c>
      <c r="E528" s="198">
        <f t="shared" si="261"/>
        <v>0.15</v>
      </c>
      <c r="F528" s="201">
        <f t="shared" si="262"/>
        <v>0</v>
      </c>
      <c r="G528" s="202" t="str">
        <f>IFERROR(VLOOKUP(A528,'[2]CÓDIGOS E PREÇOS'!$C$4:$D$303,2,0),"verificar item")</f>
        <v>verificar item</v>
      </c>
      <c r="H528" s="203" t="e">
        <f t="shared" si="263"/>
        <v>#VALUE!</v>
      </c>
      <c r="I528" s="204"/>
      <c r="J528" s="205"/>
      <c r="L528" s="206" t="str">
        <f t="shared" si="264"/>
        <v>ALHO ASSADO PASTA</v>
      </c>
      <c r="M528" s="207">
        <f t="shared" si="265"/>
        <v>0</v>
      </c>
      <c r="N528" s="208" t="str">
        <f t="shared" si="266"/>
        <v>KG</v>
      </c>
    </row>
    <row r="529" spans="1:14" x14ac:dyDescent="0.25">
      <c r="A529" s="197" t="s">
        <v>355</v>
      </c>
      <c r="B529" s="198">
        <v>5.0000000000000001E-3</v>
      </c>
      <c r="C529" s="199" t="s">
        <v>193</v>
      </c>
      <c r="D529" s="200">
        <v>1</v>
      </c>
      <c r="E529" s="198">
        <f t="shared" si="261"/>
        <v>5.0000000000000001E-3</v>
      </c>
      <c r="F529" s="201">
        <f t="shared" si="262"/>
        <v>0</v>
      </c>
      <c r="G529" s="202">
        <f>IFERROR(VLOOKUP(A529,'[2]CÓDIGOS E PREÇOS'!$C$4:$D$303,2,0),"verificar item")</f>
        <v>6.35</v>
      </c>
      <c r="H529" s="203">
        <f t="shared" si="263"/>
        <v>3.175E-2</v>
      </c>
      <c r="I529" s="204"/>
      <c r="J529" s="205"/>
      <c r="L529" s="206" t="str">
        <f t="shared" si="264"/>
        <v>PIMENTA DO REINO</v>
      </c>
      <c r="M529" s="207">
        <f t="shared" si="265"/>
        <v>0</v>
      </c>
      <c r="N529" s="208" t="str">
        <f t="shared" si="266"/>
        <v>KG</v>
      </c>
    </row>
    <row r="530" spans="1:14" x14ac:dyDescent="0.25">
      <c r="A530" s="197" t="s">
        <v>349</v>
      </c>
      <c r="B530" s="198">
        <v>5.0000000000000001E-3</v>
      </c>
      <c r="C530" s="199" t="s">
        <v>193</v>
      </c>
      <c r="D530" s="200">
        <v>1</v>
      </c>
      <c r="E530" s="198">
        <f t="shared" si="261"/>
        <v>5.0000000000000001E-3</v>
      </c>
      <c r="F530" s="201">
        <f t="shared" si="262"/>
        <v>0</v>
      </c>
      <c r="G530" s="202" t="str">
        <f>IFERROR(VLOOKUP(A530,'[2]CÓDIGOS E PREÇOS'!$C$4:$D$303,2,0),"verificar item")</f>
        <v>verificar item</v>
      </c>
      <c r="H530" s="203" t="e">
        <f t="shared" si="263"/>
        <v>#VALUE!</v>
      </c>
      <c r="I530" s="204"/>
      <c r="J530" s="205"/>
      <c r="L530" s="206" t="str">
        <f t="shared" si="264"/>
        <v>GLUTAMATO MONOSSÓDICO</v>
      </c>
      <c r="M530" s="207">
        <f t="shared" si="265"/>
        <v>0</v>
      </c>
      <c r="N530" s="208" t="str">
        <f t="shared" si="266"/>
        <v>KG</v>
      </c>
    </row>
    <row r="531" spans="1:14" ht="15.75" thickBot="1" x14ac:dyDescent="0.3">
      <c r="A531" s="197" t="s">
        <v>105</v>
      </c>
      <c r="B531" s="198">
        <v>0.1</v>
      </c>
      <c r="C531" s="199" t="s">
        <v>193</v>
      </c>
      <c r="D531" s="200">
        <v>1</v>
      </c>
      <c r="E531" s="198">
        <f t="shared" si="261"/>
        <v>0.1</v>
      </c>
      <c r="F531" s="201">
        <f t="shared" si="262"/>
        <v>0</v>
      </c>
      <c r="G531" s="202">
        <f>IFERROR(VLOOKUP(A531,'[2]CÓDIGOS E PREÇOS'!$C$4:$D$303,2,0),"verificar item")</f>
        <v>33.520000000000003</v>
      </c>
      <c r="H531" s="203">
        <f t="shared" si="263"/>
        <v>3.3520000000000003</v>
      </c>
      <c r="I531" s="204"/>
      <c r="J531" s="205"/>
      <c r="L531" s="206" t="str">
        <f t="shared" si="264"/>
        <v>AZEITE EXTRA VIRGEM</v>
      </c>
      <c r="M531" s="207">
        <f t="shared" si="265"/>
        <v>0</v>
      </c>
      <c r="N531" s="208" t="str">
        <f t="shared" si="266"/>
        <v>KG</v>
      </c>
    </row>
    <row r="532" spans="1:14" ht="15.75" thickBot="1" x14ac:dyDescent="0.3">
      <c r="A532" s="209" t="s">
        <v>265</v>
      </c>
      <c r="B532" s="210">
        <f>SUM(B526:B531)</f>
        <v>1.2599999999999998</v>
      </c>
      <c r="C532" s="211"/>
      <c r="D532" s="211"/>
      <c r="E532" s="211"/>
      <c r="F532" s="211"/>
      <c r="G532" s="212"/>
      <c r="H532" s="224" t="e">
        <f>SUM(H526:H531)</f>
        <v>#VALUE!</v>
      </c>
      <c r="I532" s="214"/>
      <c r="J532" s="215"/>
      <c r="L532" s="216" t="s">
        <v>266</v>
      </c>
      <c r="M532" s="217">
        <f>SUM(M526:M531)</f>
        <v>0</v>
      </c>
      <c r="N532" s="216" t="s">
        <v>193</v>
      </c>
    </row>
    <row r="533" spans="1:14" ht="15.75" thickBot="1" x14ac:dyDescent="0.3"/>
    <row r="534" spans="1:14" ht="16.5" thickBot="1" x14ac:dyDescent="0.3">
      <c r="A534" s="163" t="s">
        <v>243</v>
      </c>
      <c r="B534" s="164"/>
      <c r="C534" s="164"/>
      <c r="D534" s="164"/>
      <c r="E534" s="164"/>
      <c r="F534" s="164"/>
      <c r="G534" s="165"/>
      <c r="H534" s="166"/>
      <c r="I534" s="164"/>
      <c r="J534" s="167"/>
    </row>
    <row r="535" spans="1:14" ht="15.75" thickBot="1" x14ac:dyDescent="0.3">
      <c r="A535" s="168" t="s">
        <v>244</v>
      </c>
      <c r="B535" s="169" t="s">
        <v>357</v>
      </c>
      <c r="C535" s="170"/>
      <c r="D535" s="170"/>
      <c r="E535" s="171"/>
      <c r="F535" s="171"/>
      <c r="G535" s="172"/>
      <c r="H535" s="179" t="s">
        <v>245</v>
      </c>
      <c r="I535" s="174"/>
      <c r="J535" s="175"/>
      <c r="L535" t="str">
        <f>B535</f>
        <v>ALHO ASSADO</v>
      </c>
    </row>
    <row r="536" spans="1:14" ht="15.75" thickBot="1" x14ac:dyDescent="0.3">
      <c r="A536" s="168" t="s">
        <v>246</v>
      </c>
      <c r="B536" s="169"/>
      <c r="C536" s="170"/>
      <c r="D536" s="176"/>
      <c r="E536" s="177"/>
      <c r="F536" s="177"/>
      <c r="G536" s="178"/>
      <c r="H536" s="255" t="s">
        <v>247</v>
      </c>
      <c r="I536" s="256"/>
      <c r="J536" s="175">
        <f>[1]MENU!H549</f>
        <v>0</v>
      </c>
    </row>
    <row r="537" spans="1:14" ht="15.75" thickBot="1" x14ac:dyDescent="0.3">
      <c r="A537" s="180" t="s">
        <v>248</v>
      </c>
      <c r="B537" s="174"/>
      <c r="C537" s="181">
        <v>1</v>
      </c>
      <c r="D537" s="182" t="s">
        <v>249</v>
      </c>
      <c r="E537" s="183"/>
      <c r="F537" s="183"/>
      <c r="G537" s="184"/>
      <c r="H537" s="253" t="s">
        <v>250</v>
      </c>
      <c r="I537" s="254"/>
      <c r="J537" s="175" t="e">
        <f>J538/C537</f>
        <v>#VALUE!</v>
      </c>
      <c r="L537" t="s">
        <v>251</v>
      </c>
    </row>
    <row r="538" spans="1:14" ht="15.75" thickBot="1" x14ac:dyDescent="0.3">
      <c r="A538" s="180" t="s">
        <v>252</v>
      </c>
      <c r="B538" s="185"/>
      <c r="C538" s="186">
        <f>B546</f>
        <v>0.51</v>
      </c>
      <c r="D538" s="187" t="s">
        <v>253</v>
      </c>
      <c r="E538" s="183"/>
      <c r="F538" s="183"/>
      <c r="G538" s="184"/>
      <c r="H538" s="179" t="s">
        <v>254</v>
      </c>
      <c r="I538" s="174"/>
      <c r="J538" s="175" t="e">
        <f>H546</f>
        <v>#VALUE!</v>
      </c>
    </row>
    <row r="539" spans="1:14" ht="15.75" thickBot="1" x14ac:dyDescent="0.3">
      <c r="A539" s="180" t="s">
        <v>201</v>
      </c>
      <c r="B539" s="185"/>
      <c r="C539" s="188">
        <f>[1]MENU!F549</f>
        <v>0</v>
      </c>
      <c r="D539" s="187" t="s">
        <v>255</v>
      </c>
      <c r="E539" s="183"/>
      <c r="F539" s="183"/>
      <c r="G539" s="184"/>
      <c r="H539" s="179" t="s">
        <v>256</v>
      </c>
      <c r="I539" s="185"/>
      <c r="J539" s="190" t="e">
        <f>(J536-J537)/J536</f>
        <v>#VALUE!</v>
      </c>
    </row>
    <row r="540" spans="1:14" ht="15.75" thickBot="1" x14ac:dyDescent="0.3">
      <c r="A540" s="182" t="s">
        <v>257</v>
      </c>
      <c r="B540" s="181" t="s">
        <v>258</v>
      </c>
      <c r="C540" s="181" t="s">
        <v>259</v>
      </c>
      <c r="D540" s="181" t="s">
        <v>260</v>
      </c>
      <c r="E540" s="181" t="s">
        <v>261</v>
      </c>
      <c r="F540" s="191" t="s">
        <v>201</v>
      </c>
      <c r="G540" s="192" t="s">
        <v>262</v>
      </c>
      <c r="H540" s="223" t="s">
        <v>263</v>
      </c>
      <c r="I540" s="194"/>
      <c r="J540" s="195"/>
      <c r="L540" s="196" t="s">
        <v>257</v>
      </c>
      <c r="M540" s="196" t="s">
        <v>264</v>
      </c>
      <c r="N540" s="196" t="s">
        <v>259</v>
      </c>
    </row>
    <row r="541" spans="1:14" x14ac:dyDescent="0.25">
      <c r="A541" s="197" t="s">
        <v>358</v>
      </c>
      <c r="B541" s="198">
        <v>0.4</v>
      </c>
      <c r="C541" s="199" t="s">
        <v>193</v>
      </c>
      <c r="D541" s="200">
        <v>1</v>
      </c>
      <c r="E541" s="198">
        <f>B541/D541</f>
        <v>0.4</v>
      </c>
      <c r="F541" s="201">
        <f>B541*$C$52</f>
        <v>0</v>
      </c>
      <c r="G541" s="202">
        <f>IFERROR(VLOOKUP(A541,'[2]CÓDIGOS E PREÇOS'!$C$4:$D$303,2,0),"verificar item")</f>
        <v>22</v>
      </c>
      <c r="H541" s="203">
        <f>G541*E541</f>
        <v>8.8000000000000007</v>
      </c>
      <c r="I541" s="204"/>
      <c r="J541" s="205"/>
      <c r="L541" s="206" t="str">
        <f>A541</f>
        <v xml:space="preserve">ALHO </v>
      </c>
      <c r="M541" s="207">
        <f>F541</f>
        <v>0</v>
      </c>
      <c r="N541" s="208" t="str">
        <f>C541</f>
        <v>KG</v>
      </c>
    </row>
    <row r="542" spans="1:14" x14ac:dyDescent="0.25">
      <c r="A542" s="197" t="s">
        <v>105</v>
      </c>
      <c r="B542" s="198">
        <v>0.1</v>
      </c>
      <c r="C542" s="199" t="s">
        <v>193</v>
      </c>
      <c r="D542" s="200">
        <v>1</v>
      </c>
      <c r="E542" s="198">
        <f t="shared" ref="E542:E545" si="267">B542/D542</f>
        <v>0.1</v>
      </c>
      <c r="F542" s="201">
        <f t="shared" ref="F542:F545" si="268">B542*$C$52</f>
        <v>0</v>
      </c>
      <c r="G542" s="202">
        <f>IFERROR(VLOOKUP(A542,'[2]CÓDIGOS E PREÇOS'!$C$4:$D$303,2,0),"verificar item")</f>
        <v>33.520000000000003</v>
      </c>
      <c r="H542" s="203">
        <f t="shared" ref="H542:H545" si="269">G542*E542</f>
        <v>3.3520000000000003</v>
      </c>
      <c r="I542" s="204"/>
      <c r="J542" s="205"/>
      <c r="L542" s="206" t="str">
        <f t="shared" ref="L542:L545" si="270">A542</f>
        <v>AZEITE EXTRA VIRGEM</v>
      </c>
      <c r="M542" s="207">
        <f t="shared" ref="M542:M545" si="271">F542</f>
        <v>0</v>
      </c>
      <c r="N542" s="208" t="str">
        <f t="shared" ref="N542:N545" si="272">C542</f>
        <v>KG</v>
      </c>
    </row>
    <row r="543" spans="1:14" x14ac:dyDescent="0.25">
      <c r="A543" s="197" t="s">
        <v>355</v>
      </c>
      <c r="B543" s="198">
        <v>5.0000000000000001E-3</v>
      </c>
      <c r="C543" s="199" t="s">
        <v>193</v>
      </c>
      <c r="D543" s="200">
        <v>1</v>
      </c>
      <c r="E543" s="198">
        <f t="shared" si="267"/>
        <v>5.0000000000000001E-3</v>
      </c>
      <c r="F543" s="201">
        <f t="shared" si="268"/>
        <v>0</v>
      </c>
      <c r="G543" s="202">
        <f>IFERROR(VLOOKUP(A543,'[2]CÓDIGOS E PREÇOS'!$C$4:$D$303,2,0),"verificar item")</f>
        <v>6.35</v>
      </c>
      <c r="H543" s="203">
        <f t="shared" si="269"/>
        <v>3.175E-2</v>
      </c>
      <c r="I543" s="204"/>
      <c r="J543" s="205"/>
      <c r="L543" s="206" t="str">
        <f t="shared" si="270"/>
        <v>PIMENTA DO REINO</v>
      </c>
      <c r="M543" s="207">
        <f t="shared" si="271"/>
        <v>0</v>
      </c>
      <c r="N543" s="208" t="str">
        <f t="shared" si="272"/>
        <v>KG</v>
      </c>
    </row>
    <row r="544" spans="1:14" x14ac:dyDescent="0.25">
      <c r="A544" s="197" t="s">
        <v>91</v>
      </c>
      <c r="B544" s="198">
        <v>5.0000000000000001E-3</v>
      </c>
      <c r="C544" s="199" t="s">
        <v>193</v>
      </c>
      <c r="D544" s="200">
        <v>1</v>
      </c>
      <c r="E544" s="198">
        <f t="shared" si="267"/>
        <v>5.0000000000000001E-3</v>
      </c>
      <c r="F544" s="201">
        <f t="shared" si="268"/>
        <v>0</v>
      </c>
      <c r="G544" s="202">
        <f>IFERROR(VLOOKUP(A544,'[2]CÓDIGOS E PREÇOS'!$C$4:$D$303,2,0),"verificar item")</f>
        <v>20</v>
      </c>
      <c r="H544" s="203">
        <f t="shared" si="269"/>
        <v>0.1</v>
      </c>
      <c r="I544" s="204"/>
      <c r="J544" s="205"/>
      <c r="L544" s="206" t="str">
        <f t="shared" si="270"/>
        <v>ALECRIM</v>
      </c>
      <c r="M544" s="207">
        <f t="shared" si="271"/>
        <v>0</v>
      </c>
      <c r="N544" s="208" t="str">
        <f t="shared" si="272"/>
        <v>KG</v>
      </c>
    </row>
    <row r="545" spans="1:14" ht="15.75" thickBot="1" x14ac:dyDescent="0.3">
      <c r="A545" s="197" t="s">
        <v>359</v>
      </c>
      <c r="B545" s="198">
        <v>0</v>
      </c>
      <c r="C545" s="199" t="s">
        <v>193</v>
      </c>
      <c r="D545" s="200">
        <v>1</v>
      </c>
      <c r="E545" s="198">
        <f t="shared" si="267"/>
        <v>0</v>
      </c>
      <c r="F545" s="201">
        <f t="shared" si="268"/>
        <v>0</v>
      </c>
      <c r="G545" s="202" t="str">
        <f>IFERROR(VLOOKUP(A545,'[2]CÓDIGOS E PREÇOS'!$C$4:$D$303,2,0),"verificar item")</f>
        <v>verificar item</v>
      </c>
      <c r="H545" s="203" t="e">
        <f t="shared" si="269"/>
        <v>#VALUE!</v>
      </c>
      <c r="I545" s="204"/>
      <c r="J545" s="205"/>
      <c r="L545" s="206" t="str">
        <f t="shared" si="270"/>
        <v>PAPEL ALUMINIO</v>
      </c>
      <c r="M545" s="207">
        <f t="shared" si="271"/>
        <v>0</v>
      </c>
      <c r="N545" s="208" t="str">
        <f t="shared" si="272"/>
        <v>KG</v>
      </c>
    </row>
    <row r="546" spans="1:14" ht="15.75" thickBot="1" x14ac:dyDescent="0.3">
      <c r="A546" s="209" t="s">
        <v>265</v>
      </c>
      <c r="B546" s="210">
        <f>SUM(B541:B545)</f>
        <v>0.51</v>
      </c>
      <c r="C546" s="211"/>
      <c r="D546" s="211"/>
      <c r="E546" s="211"/>
      <c r="F546" s="211"/>
      <c r="G546" s="212"/>
      <c r="H546" s="224" t="e">
        <f>SUM(H541:H545)</f>
        <v>#VALUE!</v>
      </c>
      <c r="I546" s="214"/>
      <c r="J546" s="215"/>
      <c r="L546" s="216" t="s">
        <v>266</v>
      </c>
      <c r="M546" s="217">
        <f>SUM(M541:M545)</f>
        <v>0</v>
      </c>
      <c r="N546" s="216" t="s">
        <v>193</v>
      </c>
    </row>
    <row r="547" spans="1:14" ht="15.75" thickBot="1" x14ac:dyDescent="0.3"/>
    <row r="548" spans="1:14" ht="16.5" thickBot="1" x14ac:dyDescent="0.3">
      <c r="A548" s="163" t="s">
        <v>243</v>
      </c>
      <c r="B548" s="164"/>
      <c r="C548" s="164"/>
      <c r="D548" s="164"/>
      <c r="E548" s="164"/>
      <c r="F548" s="164"/>
      <c r="G548" s="165"/>
      <c r="H548" s="166"/>
      <c r="I548" s="164"/>
      <c r="J548" s="167"/>
    </row>
    <row r="549" spans="1:14" ht="15.75" thickBot="1" x14ac:dyDescent="0.3">
      <c r="A549" s="168" t="s">
        <v>244</v>
      </c>
      <c r="B549" s="169" t="s">
        <v>274</v>
      </c>
      <c r="C549" s="170"/>
      <c r="D549" s="170"/>
      <c r="E549" s="171"/>
      <c r="F549" s="171"/>
      <c r="G549" s="172"/>
      <c r="H549" s="179" t="s">
        <v>245</v>
      </c>
      <c r="I549" s="174"/>
      <c r="J549" s="175"/>
      <c r="L549" t="str">
        <f>B549</f>
        <v>MAIONESE VERDE</v>
      </c>
    </row>
    <row r="550" spans="1:14" ht="15.75" thickBot="1" x14ac:dyDescent="0.3">
      <c r="A550" s="168" t="s">
        <v>246</v>
      </c>
      <c r="B550" s="169"/>
      <c r="C550" s="170"/>
      <c r="D550" s="176"/>
      <c r="E550" s="177"/>
      <c r="F550" s="177"/>
      <c r="G550" s="178"/>
      <c r="H550" s="255" t="s">
        <v>247</v>
      </c>
      <c r="I550" s="256"/>
      <c r="J550" s="175">
        <f>[1]MENU!H568</f>
        <v>0</v>
      </c>
    </row>
    <row r="551" spans="1:14" ht="15.75" thickBot="1" x14ac:dyDescent="0.3">
      <c r="A551" s="180" t="s">
        <v>248</v>
      </c>
      <c r="B551" s="174"/>
      <c r="C551" s="181">
        <v>1</v>
      </c>
      <c r="D551" s="182" t="s">
        <v>249</v>
      </c>
      <c r="E551" s="183"/>
      <c r="F551" s="183"/>
      <c r="G551" s="184"/>
      <c r="H551" s="253" t="s">
        <v>250</v>
      </c>
      <c r="I551" s="254"/>
      <c r="J551" s="175" t="e">
        <f>J552/C551</f>
        <v>#VALUE!</v>
      </c>
      <c r="L551" t="s">
        <v>251</v>
      </c>
    </row>
    <row r="552" spans="1:14" ht="15.75" thickBot="1" x14ac:dyDescent="0.3">
      <c r="A552" s="180" t="s">
        <v>252</v>
      </c>
      <c r="B552" s="185"/>
      <c r="C552" s="186">
        <f>B563</f>
        <v>1.1249999999999998</v>
      </c>
      <c r="D552" s="187" t="s">
        <v>253</v>
      </c>
      <c r="E552" s="183"/>
      <c r="F552" s="183"/>
      <c r="G552" s="184"/>
      <c r="H552" s="179" t="s">
        <v>254</v>
      </c>
      <c r="I552" s="174"/>
      <c r="J552" s="175" t="e">
        <f>H563</f>
        <v>#VALUE!</v>
      </c>
    </row>
    <row r="553" spans="1:14" ht="15.75" thickBot="1" x14ac:dyDescent="0.3">
      <c r="A553" s="180" t="s">
        <v>201</v>
      </c>
      <c r="B553" s="185"/>
      <c r="C553" s="188">
        <f>[1]MENU!F568</f>
        <v>0</v>
      </c>
      <c r="D553" s="187" t="s">
        <v>255</v>
      </c>
      <c r="E553" s="183"/>
      <c r="F553" s="183"/>
      <c r="G553" s="184"/>
      <c r="H553" s="179" t="s">
        <v>256</v>
      </c>
      <c r="I553" s="185"/>
      <c r="J553" s="190" t="e">
        <f>(J550-J551)/J550</f>
        <v>#VALUE!</v>
      </c>
    </row>
    <row r="554" spans="1:14" ht="15.75" thickBot="1" x14ac:dyDescent="0.3">
      <c r="A554" s="182" t="s">
        <v>257</v>
      </c>
      <c r="B554" s="181" t="s">
        <v>258</v>
      </c>
      <c r="C554" s="181" t="s">
        <v>259</v>
      </c>
      <c r="D554" s="181" t="s">
        <v>260</v>
      </c>
      <c r="E554" s="181" t="s">
        <v>261</v>
      </c>
      <c r="F554" s="191" t="s">
        <v>201</v>
      </c>
      <c r="G554" s="192" t="s">
        <v>262</v>
      </c>
      <c r="H554" s="223" t="s">
        <v>263</v>
      </c>
      <c r="I554" s="194"/>
      <c r="J554" s="195"/>
      <c r="L554" s="196" t="s">
        <v>257</v>
      </c>
      <c r="M554" s="196" t="s">
        <v>264</v>
      </c>
      <c r="N554" s="196" t="s">
        <v>259</v>
      </c>
    </row>
    <row r="555" spans="1:14" x14ac:dyDescent="0.25">
      <c r="A555" s="197" t="s">
        <v>346</v>
      </c>
      <c r="B555" s="198">
        <v>0.5</v>
      </c>
      <c r="C555" s="199" t="s">
        <v>193</v>
      </c>
      <c r="D555" s="200">
        <v>1</v>
      </c>
      <c r="E555" s="198">
        <f>B555/D555</f>
        <v>0.5</v>
      </c>
      <c r="F555" s="201">
        <f>B555*$C$52</f>
        <v>0</v>
      </c>
      <c r="G555" s="202" t="str">
        <f>IFERROR(VLOOKUP(A555,'[2]CÓDIGOS E PREÇOS'!$C$4:$D$303,2,0),"verificar item")</f>
        <v>verificar item</v>
      </c>
      <c r="H555" s="203" t="e">
        <f>G555*E555</f>
        <v>#VALUE!</v>
      </c>
      <c r="I555" s="204"/>
      <c r="J555" s="205"/>
      <c r="L555" s="206" t="str">
        <f>A555</f>
        <v>BASE MAIONESE</v>
      </c>
      <c r="M555" s="207">
        <f>F555</f>
        <v>0</v>
      </c>
      <c r="N555" s="208" t="str">
        <f>C555</f>
        <v>KG</v>
      </c>
    </row>
    <row r="556" spans="1:14" x14ac:dyDescent="0.25">
      <c r="A556" s="197" t="s">
        <v>125</v>
      </c>
      <c r="B556" s="198">
        <v>0.5</v>
      </c>
      <c r="C556" s="199" t="s">
        <v>193</v>
      </c>
      <c r="D556" s="200">
        <v>1</v>
      </c>
      <c r="E556" s="198">
        <f t="shared" ref="E556:E562" si="273">B556/D556</f>
        <v>0.5</v>
      </c>
      <c r="F556" s="201">
        <f t="shared" ref="F556:F562" si="274">B556*$C$52</f>
        <v>0</v>
      </c>
      <c r="G556" s="202">
        <f>IFERROR(VLOOKUP(A556,'[2]CÓDIGOS E PREÇOS'!$C$4:$D$303,2,0),"verificar item")</f>
        <v>12.916666666666666</v>
      </c>
      <c r="H556" s="203">
        <f t="shared" ref="H556:H560" si="275">G556*E556</f>
        <v>6.458333333333333</v>
      </c>
      <c r="I556" s="204"/>
      <c r="J556" s="205"/>
      <c r="L556" s="206" t="str">
        <f t="shared" ref="L556:L562" si="276">A556</f>
        <v>MAIONESE HELLMANS</v>
      </c>
      <c r="M556" s="207">
        <f t="shared" ref="M556:M562" si="277">F556</f>
        <v>0</v>
      </c>
      <c r="N556" s="208" t="str">
        <f t="shared" ref="N556:N562" si="278">C556</f>
        <v>KG</v>
      </c>
    </row>
    <row r="557" spans="1:14" x14ac:dyDescent="0.25">
      <c r="A557" s="197" t="s">
        <v>99</v>
      </c>
      <c r="B557" s="198">
        <v>0.05</v>
      </c>
      <c r="C557" s="199" t="s">
        <v>193</v>
      </c>
      <c r="D557" s="200">
        <v>1</v>
      </c>
      <c r="E557" s="198">
        <f t="shared" si="273"/>
        <v>0.05</v>
      </c>
      <c r="F557" s="201">
        <f t="shared" si="274"/>
        <v>0</v>
      </c>
      <c r="G557" s="202">
        <f>IFERROR(VLOOKUP(A557,'[2]CÓDIGOS E PREÇOS'!$C$4:$D$303,2,0),"verificar item")</f>
        <v>15</v>
      </c>
      <c r="H557" s="203">
        <f t="shared" si="275"/>
        <v>0.75</v>
      </c>
      <c r="I557" s="204"/>
      <c r="J557" s="205"/>
      <c r="L557" s="206" t="str">
        <f t="shared" si="276"/>
        <v>CEBOLINHA</v>
      </c>
      <c r="M557" s="207">
        <f t="shared" si="277"/>
        <v>0</v>
      </c>
      <c r="N557" s="208" t="str">
        <f t="shared" si="278"/>
        <v>KG</v>
      </c>
    </row>
    <row r="558" spans="1:14" x14ac:dyDescent="0.25">
      <c r="A558" s="197" t="s">
        <v>100</v>
      </c>
      <c r="B558" s="198">
        <v>2.5000000000000001E-2</v>
      </c>
      <c r="C558" s="199" t="s">
        <v>193</v>
      </c>
      <c r="D558" s="200">
        <v>1</v>
      </c>
      <c r="E558" s="198">
        <f t="shared" si="273"/>
        <v>2.5000000000000001E-2</v>
      </c>
      <c r="F558" s="201">
        <f t="shared" si="274"/>
        <v>0</v>
      </c>
      <c r="G558" s="202">
        <f>IFERROR(VLOOKUP(A558,'[2]CÓDIGOS E PREÇOS'!$C$4:$D$303,2,0),"verificar item")</f>
        <v>8</v>
      </c>
      <c r="H558" s="203">
        <f t="shared" si="275"/>
        <v>0.2</v>
      </c>
      <c r="I558" s="204"/>
      <c r="J558" s="205"/>
      <c r="L558" s="206" t="str">
        <f t="shared" si="276"/>
        <v>SALSA</v>
      </c>
      <c r="M558" s="207">
        <f t="shared" si="277"/>
        <v>0</v>
      </c>
      <c r="N558" s="208" t="str">
        <f t="shared" si="278"/>
        <v>KG</v>
      </c>
    </row>
    <row r="559" spans="1:14" x14ac:dyDescent="0.25">
      <c r="A559" s="197" t="s">
        <v>101</v>
      </c>
      <c r="B559" s="198">
        <v>1.4999999999999999E-2</v>
      </c>
      <c r="C559" s="199" t="s">
        <v>193</v>
      </c>
      <c r="D559" s="200">
        <v>1</v>
      </c>
      <c r="E559" s="198">
        <f t="shared" si="273"/>
        <v>1.4999999999999999E-2</v>
      </c>
      <c r="F559" s="201">
        <f t="shared" si="274"/>
        <v>0</v>
      </c>
      <c r="G559" s="202" t="str">
        <f>IFERROR(VLOOKUP(A559,'[2]CÓDIGOS E PREÇOS'!$C$4:$D$303,2,0),"verificar item")</f>
        <v>verificar item</v>
      </c>
      <c r="H559" s="203" t="e">
        <f t="shared" si="275"/>
        <v>#VALUE!</v>
      </c>
      <c r="I559" s="204"/>
      <c r="J559" s="205"/>
      <c r="L559" s="206" t="str">
        <f t="shared" si="276"/>
        <v>MANJERICÃO</v>
      </c>
      <c r="M559" s="207">
        <f t="shared" si="277"/>
        <v>0</v>
      </c>
      <c r="N559" s="208" t="str">
        <f t="shared" si="278"/>
        <v>KG</v>
      </c>
    </row>
    <row r="560" spans="1:14" x14ac:dyDescent="0.25">
      <c r="A560" s="197" t="s">
        <v>88</v>
      </c>
      <c r="B560" s="198">
        <v>0.02</v>
      </c>
      <c r="C560" s="199" t="s">
        <v>193</v>
      </c>
      <c r="D560" s="200">
        <v>1</v>
      </c>
      <c r="E560" s="198">
        <f t="shared" si="273"/>
        <v>0.02</v>
      </c>
      <c r="F560" s="201">
        <f t="shared" si="274"/>
        <v>0</v>
      </c>
      <c r="G560" s="202">
        <f>IFERROR(VLOOKUP(A560,'[2]CÓDIGOS E PREÇOS'!$C$4:$D$303,2,0),"verificar item")</f>
        <v>22</v>
      </c>
      <c r="H560" s="203">
        <f t="shared" si="275"/>
        <v>0.44</v>
      </c>
      <c r="I560" s="204"/>
      <c r="J560" s="205"/>
      <c r="L560" s="206" t="str">
        <f t="shared" si="276"/>
        <v>ALHO</v>
      </c>
      <c r="M560" s="207">
        <f t="shared" si="277"/>
        <v>0</v>
      </c>
      <c r="N560" s="208" t="str">
        <f t="shared" si="278"/>
        <v>KG</v>
      </c>
    </row>
    <row r="561" spans="1:14" x14ac:dyDescent="0.25">
      <c r="A561" s="197" t="s">
        <v>90</v>
      </c>
      <c r="B561" s="198">
        <v>0.01</v>
      </c>
      <c r="C561" s="199" t="s">
        <v>193</v>
      </c>
      <c r="D561" s="200">
        <v>1</v>
      </c>
      <c r="E561" s="198">
        <f t="shared" si="273"/>
        <v>0.01</v>
      </c>
      <c r="F561" s="201">
        <f t="shared" si="274"/>
        <v>0</v>
      </c>
      <c r="G561" s="202" t="str">
        <f>IFERROR(VLOOKUP(A561,'[2]CÓDIGOS E PREÇOS'!$C$4:$D$303,2,0),"verificar item")</f>
        <v>verificar item</v>
      </c>
      <c r="H561" s="203"/>
      <c r="I561" s="204"/>
      <c r="J561" s="205"/>
      <c r="L561" s="206" t="str">
        <f t="shared" si="276"/>
        <v>MOSTARDA HEMMER</v>
      </c>
      <c r="M561" s="207">
        <f t="shared" si="277"/>
        <v>0</v>
      </c>
      <c r="N561" s="208" t="str">
        <f t="shared" si="278"/>
        <v>KG</v>
      </c>
    </row>
    <row r="562" spans="1:14" ht="15.75" thickBot="1" x14ac:dyDescent="0.3">
      <c r="A562" s="197" t="s">
        <v>349</v>
      </c>
      <c r="B562" s="198">
        <v>5.0000000000000001E-3</v>
      </c>
      <c r="C562" s="199" t="s">
        <v>193</v>
      </c>
      <c r="D562" s="200">
        <v>1</v>
      </c>
      <c r="E562" s="198">
        <f t="shared" si="273"/>
        <v>5.0000000000000001E-3</v>
      </c>
      <c r="F562" s="201">
        <f t="shared" si="274"/>
        <v>0</v>
      </c>
      <c r="G562" s="202" t="str">
        <f>IFERROR(VLOOKUP(A562,'[2]CÓDIGOS E PREÇOS'!$C$4:$D$303,2,0),"verificar item")</f>
        <v>verificar item</v>
      </c>
      <c r="H562" s="203"/>
      <c r="I562" s="204"/>
      <c r="J562" s="205"/>
      <c r="L562" s="206" t="str">
        <f t="shared" si="276"/>
        <v>GLUTAMATO MONOSSÓDICO</v>
      </c>
      <c r="M562" s="207">
        <f t="shared" si="277"/>
        <v>0</v>
      </c>
      <c r="N562" s="208" t="str">
        <f t="shared" si="278"/>
        <v>KG</v>
      </c>
    </row>
    <row r="563" spans="1:14" ht="15.75" thickBot="1" x14ac:dyDescent="0.3">
      <c r="A563" s="209" t="s">
        <v>265</v>
      </c>
      <c r="B563" s="210">
        <f>SUM(B555:B562)</f>
        <v>1.1249999999999998</v>
      </c>
      <c r="C563" s="211"/>
      <c r="D563" s="211"/>
      <c r="E563" s="211"/>
      <c r="F563" s="211"/>
      <c r="G563" s="212"/>
      <c r="H563" s="224" t="e">
        <f>SUM(H555:H562)</f>
        <v>#VALUE!</v>
      </c>
      <c r="I563" s="214"/>
      <c r="J563" s="215"/>
      <c r="L563" s="216" t="s">
        <v>266</v>
      </c>
      <c r="M563" s="217">
        <f>SUM(M555:M562)</f>
        <v>0</v>
      </c>
      <c r="N563" s="216" t="s">
        <v>193</v>
      </c>
    </row>
    <row r="564" spans="1:14" ht="15.75" thickBot="1" x14ac:dyDescent="0.3"/>
    <row r="565" spans="1:14" ht="16.5" thickBot="1" x14ac:dyDescent="0.3">
      <c r="A565" s="163" t="s">
        <v>243</v>
      </c>
      <c r="B565" s="164"/>
      <c r="C565" s="164"/>
      <c r="D565" s="164"/>
      <c r="E565" s="164"/>
      <c r="F565" s="164"/>
      <c r="G565" s="165"/>
      <c r="H565" s="166"/>
      <c r="I565" s="164"/>
      <c r="J565" s="167"/>
    </row>
    <row r="566" spans="1:14" ht="15.75" thickBot="1" x14ac:dyDescent="0.3">
      <c r="A566" s="168" t="s">
        <v>244</v>
      </c>
      <c r="B566" s="169" t="s">
        <v>269</v>
      </c>
      <c r="C566" s="170"/>
      <c r="D566" s="170"/>
      <c r="E566" s="171"/>
      <c r="F566" s="171"/>
      <c r="G566" s="172"/>
      <c r="H566" s="179" t="s">
        <v>245</v>
      </c>
      <c r="I566" s="174"/>
      <c r="J566" s="175"/>
      <c r="L566" t="str">
        <f>B566</f>
        <v>MAIONESE DE PÁPRICA</v>
      </c>
    </row>
    <row r="567" spans="1:14" ht="15.75" thickBot="1" x14ac:dyDescent="0.3">
      <c r="A567" s="168" t="s">
        <v>246</v>
      </c>
      <c r="B567" s="169"/>
      <c r="C567" s="170"/>
      <c r="D567" s="176"/>
      <c r="E567" s="177"/>
      <c r="F567" s="177"/>
      <c r="G567" s="178"/>
      <c r="H567" s="255" t="s">
        <v>247</v>
      </c>
      <c r="I567" s="256"/>
      <c r="J567" s="175">
        <f>[1]MENU!H587</f>
        <v>0</v>
      </c>
    </row>
    <row r="568" spans="1:14" ht="15.75" thickBot="1" x14ac:dyDescent="0.3">
      <c r="A568" s="180" t="s">
        <v>248</v>
      </c>
      <c r="B568" s="174"/>
      <c r="C568" s="181">
        <v>1</v>
      </c>
      <c r="D568" s="182" t="s">
        <v>249</v>
      </c>
      <c r="E568" s="183"/>
      <c r="F568" s="183"/>
      <c r="G568" s="184"/>
      <c r="H568" s="253" t="s">
        <v>250</v>
      </c>
      <c r="I568" s="254"/>
      <c r="J568" s="175" t="e">
        <f>J569/C568</f>
        <v>#VALUE!</v>
      </c>
      <c r="L568" t="s">
        <v>251</v>
      </c>
    </row>
    <row r="569" spans="1:14" ht="15.75" thickBot="1" x14ac:dyDescent="0.3">
      <c r="A569" s="180" t="s">
        <v>252</v>
      </c>
      <c r="B569" s="185"/>
      <c r="C569" s="186">
        <f>B580</f>
        <v>1.1529999999999998</v>
      </c>
      <c r="D569" s="187" t="s">
        <v>253</v>
      </c>
      <c r="E569" s="183"/>
      <c r="F569" s="183"/>
      <c r="G569" s="184"/>
      <c r="H569" s="179" t="s">
        <v>254</v>
      </c>
      <c r="I569" s="174"/>
      <c r="J569" s="175" t="e">
        <f>H580</f>
        <v>#VALUE!</v>
      </c>
    </row>
    <row r="570" spans="1:14" ht="15.75" thickBot="1" x14ac:dyDescent="0.3">
      <c r="A570" s="180" t="s">
        <v>201</v>
      </c>
      <c r="B570" s="185"/>
      <c r="C570" s="188">
        <f>[1]MENU!F587</f>
        <v>0</v>
      </c>
      <c r="D570" s="187" t="s">
        <v>255</v>
      </c>
      <c r="E570" s="183"/>
      <c r="F570" s="183"/>
      <c r="G570" s="184"/>
      <c r="H570" s="179" t="s">
        <v>256</v>
      </c>
      <c r="I570" s="185"/>
      <c r="J570" s="190" t="e">
        <f>(J567-J568)/J567</f>
        <v>#VALUE!</v>
      </c>
    </row>
    <row r="571" spans="1:14" ht="15.75" thickBot="1" x14ac:dyDescent="0.3">
      <c r="A571" s="182" t="s">
        <v>257</v>
      </c>
      <c r="B571" s="181" t="s">
        <v>258</v>
      </c>
      <c r="C571" s="181" t="s">
        <v>259</v>
      </c>
      <c r="D571" s="181" t="s">
        <v>260</v>
      </c>
      <c r="E571" s="181" t="s">
        <v>261</v>
      </c>
      <c r="F571" s="191" t="s">
        <v>201</v>
      </c>
      <c r="G571" s="192" t="s">
        <v>262</v>
      </c>
      <c r="H571" s="223" t="s">
        <v>263</v>
      </c>
      <c r="I571" s="194"/>
      <c r="J571" s="195"/>
      <c r="L571" s="196" t="s">
        <v>257</v>
      </c>
      <c r="M571" s="196" t="s">
        <v>264</v>
      </c>
      <c r="N571" s="196" t="s">
        <v>259</v>
      </c>
    </row>
    <row r="572" spans="1:14" x14ac:dyDescent="0.25">
      <c r="A572" s="197" t="s">
        <v>346</v>
      </c>
      <c r="B572" s="198">
        <v>0.5</v>
      </c>
      <c r="C572" s="199" t="s">
        <v>193</v>
      </c>
      <c r="D572" s="200">
        <v>1</v>
      </c>
      <c r="E572" s="198">
        <f>B572/D572</f>
        <v>0.5</v>
      </c>
      <c r="F572" s="201">
        <f>B572*$C$52</f>
        <v>0</v>
      </c>
      <c r="G572" s="202" t="str">
        <f>IFERROR(VLOOKUP(A572,'[2]CÓDIGOS E PREÇOS'!$C$4:$D$303,2,0),"verificar item")</f>
        <v>verificar item</v>
      </c>
      <c r="H572" s="203" t="e">
        <f>G572*E572</f>
        <v>#VALUE!</v>
      </c>
      <c r="I572" s="204"/>
      <c r="J572" s="205"/>
      <c r="L572" s="206" t="str">
        <f>A572</f>
        <v>BASE MAIONESE</v>
      </c>
      <c r="M572" s="207">
        <f>F572</f>
        <v>0</v>
      </c>
      <c r="N572" s="208" t="str">
        <f>C572</f>
        <v>KG</v>
      </c>
    </row>
    <row r="573" spans="1:14" x14ac:dyDescent="0.25">
      <c r="A573" s="197" t="s">
        <v>125</v>
      </c>
      <c r="B573" s="198">
        <v>0.5</v>
      </c>
      <c r="C573" s="199" t="s">
        <v>193</v>
      </c>
      <c r="D573" s="200">
        <v>1</v>
      </c>
      <c r="E573" s="198">
        <f t="shared" ref="E573:E579" si="279">B573/D573</f>
        <v>0.5</v>
      </c>
      <c r="F573" s="201">
        <f t="shared" ref="F573:F579" si="280">B573*$C$52</f>
        <v>0</v>
      </c>
      <c r="G573" s="202">
        <f>IFERROR(VLOOKUP(A573,'[2]CÓDIGOS E PREÇOS'!$C$4:$D$303,2,0),"verificar item")</f>
        <v>12.916666666666666</v>
      </c>
      <c r="H573" s="203">
        <f t="shared" ref="H573:H577" si="281">G573*E573</f>
        <v>6.458333333333333</v>
      </c>
      <c r="I573" s="204"/>
      <c r="J573" s="205"/>
      <c r="L573" s="206" t="str">
        <f t="shared" ref="L573:L579" si="282">A573</f>
        <v>MAIONESE HELLMANS</v>
      </c>
      <c r="M573" s="207">
        <f t="shared" ref="M573:M579" si="283">F573</f>
        <v>0</v>
      </c>
      <c r="N573" s="208" t="str">
        <f t="shared" ref="N573:N579" si="284">C573</f>
        <v>KG</v>
      </c>
    </row>
    <row r="574" spans="1:14" x14ac:dyDescent="0.25">
      <c r="A574" s="197" t="s">
        <v>83</v>
      </c>
      <c r="B574" s="198">
        <v>0.01</v>
      </c>
      <c r="C574" s="199" t="s">
        <v>193</v>
      </c>
      <c r="D574" s="200">
        <v>1</v>
      </c>
      <c r="E574" s="198">
        <f t="shared" si="279"/>
        <v>0.01</v>
      </c>
      <c r="F574" s="201">
        <f t="shared" si="280"/>
        <v>0</v>
      </c>
      <c r="G574" s="202">
        <f>IFERROR(VLOOKUP(A574,'[2]CÓDIGOS E PREÇOS'!$C$4:$D$303,2,0),"verificar item")</f>
        <v>56</v>
      </c>
      <c r="H574" s="203">
        <f t="shared" si="281"/>
        <v>0.56000000000000005</v>
      </c>
      <c r="I574" s="204"/>
      <c r="J574" s="205"/>
      <c r="L574" s="206" t="str">
        <f t="shared" si="282"/>
        <v>PÁPRICA DOCE</v>
      </c>
      <c r="M574" s="207">
        <f t="shared" si="283"/>
        <v>0</v>
      </c>
      <c r="N574" s="208" t="str">
        <f t="shared" si="284"/>
        <v>KG</v>
      </c>
    </row>
    <row r="575" spans="1:14" x14ac:dyDescent="0.25">
      <c r="A575" s="197" t="s">
        <v>84</v>
      </c>
      <c r="B575" s="198">
        <v>5.0000000000000001E-3</v>
      </c>
      <c r="C575" s="199" t="s">
        <v>193</v>
      </c>
      <c r="D575" s="200">
        <v>1</v>
      </c>
      <c r="E575" s="198">
        <f t="shared" si="279"/>
        <v>5.0000000000000001E-3</v>
      </c>
      <c r="F575" s="201">
        <f t="shared" si="280"/>
        <v>0</v>
      </c>
      <c r="G575" s="202" t="str">
        <f>IFERROR(VLOOKUP(A575,'[2]CÓDIGOS E PREÇOS'!$C$4:$D$303,2,0),"verificar item")</f>
        <v>verificar item</v>
      </c>
      <c r="H575" s="203" t="e">
        <f t="shared" si="281"/>
        <v>#VALUE!</v>
      </c>
      <c r="I575" s="204"/>
      <c r="J575" s="205"/>
      <c r="L575" s="206" t="str">
        <f t="shared" si="282"/>
        <v>PÁPRICA PICANTE</v>
      </c>
      <c r="M575" s="207">
        <f t="shared" si="283"/>
        <v>0</v>
      </c>
      <c r="N575" s="208" t="str">
        <f t="shared" si="284"/>
        <v>KG</v>
      </c>
    </row>
    <row r="576" spans="1:14" x14ac:dyDescent="0.25">
      <c r="A576" s="197" t="s">
        <v>276</v>
      </c>
      <c r="B576" s="198">
        <v>3.0000000000000001E-3</v>
      </c>
      <c r="C576" s="199" t="s">
        <v>193</v>
      </c>
      <c r="D576" s="200">
        <v>1</v>
      </c>
      <c r="E576" s="198">
        <f t="shared" si="279"/>
        <v>3.0000000000000001E-3</v>
      </c>
      <c r="F576" s="201">
        <f t="shared" si="280"/>
        <v>0</v>
      </c>
      <c r="G576" s="202">
        <f>IFERROR(VLOOKUP(A576,'[2]CÓDIGOS E PREÇOS'!$C$4:$D$303,2,0),"verificar item")</f>
        <v>19.2</v>
      </c>
      <c r="H576" s="203">
        <f t="shared" si="281"/>
        <v>5.7599999999999998E-2</v>
      </c>
      <c r="I576" s="204"/>
      <c r="J576" s="205"/>
      <c r="L576" s="206" t="str">
        <f t="shared" si="282"/>
        <v>PIMENTA CALABRESA</v>
      </c>
      <c r="M576" s="207">
        <f t="shared" si="283"/>
        <v>0</v>
      </c>
      <c r="N576" s="208" t="str">
        <f t="shared" si="284"/>
        <v>KG</v>
      </c>
    </row>
    <row r="577" spans="1:14" x14ac:dyDescent="0.25">
      <c r="A577" s="197" t="s">
        <v>88</v>
      </c>
      <c r="B577" s="198">
        <v>0.02</v>
      </c>
      <c r="C577" s="199" t="s">
        <v>193</v>
      </c>
      <c r="D577" s="200">
        <v>1</v>
      </c>
      <c r="E577" s="198">
        <f t="shared" si="279"/>
        <v>0.02</v>
      </c>
      <c r="F577" s="201">
        <f t="shared" si="280"/>
        <v>0</v>
      </c>
      <c r="G577" s="202">
        <f>IFERROR(VLOOKUP(A577,'[2]CÓDIGOS E PREÇOS'!$C$4:$D$303,2,0),"verificar item")</f>
        <v>22</v>
      </c>
      <c r="H577" s="203">
        <f t="shared" si="281"/>
        <v>0.44</v>
      </c>
      <c r="I577" s="204"/>
      <c r="J577" s="205"/>
      <c r="L577" s="206" t="str">
        <f t="shared" si="282"/>
        <v>ALHO</v>
      </c>
      <c r="M577" s="207">
        <f t="shared" si="283"/>
        <v>0</v>
      </c>
      <c r="N577" s="208" t="str">
        <f t="shared" si="284"/>
        <v>KG</v>
      </c>
    </row>
    <row r="578" spans="1:14" x14ac:dyDescent="0.25">
      <c r="A578" s="197" t="s">
        <v>105</v>
      </c>
      <c r="B578" s="198">
        <v>0.1</v>
      </c>
      <c r="C578" s="199" t="s">
        <v>193</v>
      </c>
      <c r="D578" s="200">
        <v>1</v>
      </c>
      <c r="E578" s="198">
        <f t="shared" si="279"/>
        <v>0.1</v>
      </c>
      <c r="F578" s="201">
        <f t="shared" si="280"/>
        <v>0</v>
      </c>
      <c r="G578" s="202">
        <f>IFERROR(VLOOKUP(A578,'[2]CÓDIGOS E PREÇOS'!$C$4:$D$303,2,0),"verificar item")</f>
        <v>33.520000000000003</v>
      </c>
      <c r="H578" s="203"/>
      <c r="I578" s="204"/>
      <c r="J578" s="205"/>
      <c r="L578" s="206" t="str">
        <f t="shared" si="282"/>
        <v>AZEITE EXTRA VIRGEM</v>
      </c>
      <c r="M578" s="207">
        <f t="shared" si="283"/>
        <v>0</v>
      </c>
      <c r="N578" s="208" t="str">
        <f t="shared" si="284"/>
        <v>KG</v>
      </c>
    </row>
    <row r="579" spans="1:14" ht="15.75" thickBot="1" x14ac:dyDescent="0.3">
      <c r="A579" s="197" t="s">
        <v>352</v>
      </c>
      <c r="B579" s="198">
        <v>1.4999999999999999E-2</v>
      </c>
      <c r="C579" s="199" t="s">
        <v>193</v>
      </c>
      <c r="D579" s="200">
        <v>1</v>
      </c>
      <c r="E579" s="198">
        <f t="shared" si="279"/>
        <v>1.4999999999999999E-2</v>
      </c>
      <c r="F579" s="201">
        <f t="shared" si="280"/>
        <v>0</v>
      </c>
      <c r="G579" s="202">
        <f>IFERROR(VLOOKUP(A579,'[2]CÓDIGOS E PREÇOS'!$C$4:$D$303,2,0),"verificar item")</f>
        <v>19</v>
      </c>
      <c r="H579" s="203"/>
      <c r="I579" s="204"/>
      <c r="J579" s="205"/>
      <c r="L579" s="206" t="str">
        <f t="shared" si="282"/>
        <v>GEMA</v>
      </c>
      <c r="M579" s="207">
        <f t="shared" si="283"/>
        <v>0</v>
      </c>
      <c r="N579" s="208" t="str">
        <f t="shared" si="284"/>
        <v>KG</v>
      </c>
    </row>
    <row r="580" spans="1:14" ht="15.75" thickBot="1" x14ac:dyDescent="0.3">
      <c r="A580" s="209" t="s">
        <v>265</v>
      </c>
      <c r="B580" s="210">
        <f>SUM(B572:B579)</f>
        <v>1.1529999999999998</v>
      </c>
      <c r="C580" s="211"/>
      <c r="D580" s="211"/>
      <c r="E580" s="211"/>
      <c r="F580" s="211"/>
      <c r="G580" s="212"/>
      <c r="H580" s="224" t="e">
        <f>SUM(H572:H579)</f>
        <v>#VALUE!</v>
      </c>
      <c r="I580" s="214"/>
      <c r="J580" s="215"/>
      <c r="L580" s="216" t="s">
        <v>266</v>
      </c>
      <c r="M580" s="217">
        <f>SUM(M572:M579)</f>
        <v>0</v>
      </c>
      <c r="N580" s="216" t="s">
        <v>193</v>
      </c>
    </row>
    <row r="581" spans="1:14" ht="15.75" thickBot="1" x14ac:dyDescent="0.3"/>
    <row r="582" spans="1:14" ht="16.5" thickBot="1" x14ac:dyDescent="0.3">
      <c r="A582" s="163" t="s">
        <v>243</v>
      </c>
      <c r="B582" s="164"/>
      <c r="C582" s="164"/>
      <c r="D582" s="164"/>
      <c r="E582" s="164"/>
      <c r="F582" s="164"/>
      <c r="G582" s="165"/>
      <c r="H582" s="166"/>
      <c r="I582" s="164"/>
      <c r="J582" s="167"/>
    </row>
    <row r="583" spans="1:14" ht="15.75" thickBot="1" x14ac:dyDescent="0.3">
      <c r="A583" s="168" t="s">
        <v>244</v>
      </c>
      <c r="B583" s="169" t="s">
        <v>360</v>
      </c>
      <c r="C583" s="170"/>
      <c r="D583" s="170"/>
      <c r="E583" s="171"/>
      <c r="F583" s="171"/>
      <c r="G583" s="172"/>
      <c r="H583" s="179" t="s">
        <v>245</v>
      </c>
      <c r="I583" s="174"/>
      <c r="J583" s="175"/>
      <c r="L583" t="str">
        <f>B583</f>
        <v>SLAW</v>
      </c>
    </row>
    <row r="584" spans="1:14" ht="15.75" thickBot="1" x14ac:dyDescent="0.3">
      <c r="A584" s="168" t="s">
        <v>246</v>
      </c>
      <c r="B584" s="169"/>
      <c r="C584" s="170"/>
      <c r="D584" s="176"/>
      <c r="E584" s="177"/>
      <c r="F584" s="177"/>
      <c r="G584" s="178"/>
      <c r="H584" s="255" t="s">
        <v>247</v>
      </c>
      <c r="I584" s="256"/>
      <c r="J584" s="175">
        <f>[1]MENU!H606</f>
        <v>0</v>
      </c>
    </row>
    <row r="585" spans="1:14" ht="15.75" thickBot="1" x14ac:dyDescent="0.3">
      <c r="A585" s="180" t="s">
        <v>248</v>
      </c>
      <c r="B585" s="174"/>
      <c r="C585" s="181">
        <v>1</v>
      </c>
      <c r="D585" s="182" t="s">
        <v>249</v>
      </c>
      <c r="E585" s="183"/>
      <c r="F585" s="183"/>
      <c r="G585" s="184"/>
      <c r="H585" s="253" t="s">
        <v>250</v>
      </c>
      <c r="I585" s="254"/>
      <c r="J585" s="175" t="e">
        <f>J586/C585</f>
        <v>#VALUE!</v>
      </c>
      <c r="L585" t="s">
        <v>251</v>
      </c>
    </row>
    <row r="586" spans="1:14" ht="15.75" thickBot="1" x14ac:dyDescent="0.3">
      <c r="A586" s="180" t="s">
        <v>252</v>
      </c>
      <c r="B586" s="185"/>
      <c r="C586" s="186">
        <f>B598</f>
        <v>0.74500000000000011</v>
      </c>
      <c r="D586" s="187" t="s">
        <v>253</v>
      </c>
      <c r="E586" s="183"/>
      <c r="F586" s="183"/>
      <c r="G586" s="184"/>
      <c r="H586" s="179" t="s">
        <v>254</v>
      </c>
      <c r="I586" s="174"/>
      <c r="J586" s="175" t="e">
        <f>H598</f>
        <v>#VALUE!</v>
      </c>
    </row>
    <row r="587" spans="1:14" ht="15.75" thickBot="1" x14ac:dyDescent="0.3">
      <c r="A587" s="180" t="s">
        <v>201</v>
      </c>
      <c r="B587" s="185"/>
      <c r="C587" s="188">
        <f>[1]MENU!F606</f>
        <v>0</v>
      </c>
      <c r="D587" s="187" t="s">
        <v>255</v>
      </c>
      <c r="E587" s="183"/>
      <c r="F587" s="183"/>
      <c r="G587" s="184"/>
      <c r="H587" s="179" t="s">
        <v>256</v>
      </c>
      <c r="I587" s="185"/>
      <c r="J587" s="190" t="e">
        <f>(J584-J585)/J584</f>
        <v>#VALUE!</v>
      </c>
    </row>
    <row r="588" spans="1:14" ht="15.75" thickBot="1" x14ac:dyDescent="0.3">
      <c r="A588" s="182" t="s">
        <v>257</v>
      </c>
      <c r="B588" s="181" t="s">
        <v>258</v>
      </c>
      <c r="C588" s="181" t="s">
        <v>259</v>
      </c>
      <c r="D588" s="181" t="s">
        <v>260</v>
      </c>
      <c r="E588" s="181" t="s">
        <v>261</v>
      </c>
      <c r="F588" s="191" t="s">
        <v>201</v>
      </c>
      <c r="G588" s="192" t="s">
        <v>262</v>
      </c>
      <c r="H588" s="223" t="s">
        <v>263</v>
      </c>
      <c r="I588" s="194"/>
      <c r="J588" s="195"/>
      <c r="L588" s="196" t="s">
        <v>257</v>
      </c>
      <c r="M588" s="196" t="s">
        <v>264</v>
      </c>
      <c r="N588" s="196" t="s">
        <v>259</v>
      </c>
    </row>
    <row r="589" spans="1:14" x14ac:dyDescent="0.25">
      <c r="A589" s="197" t="s">
        <v>346</v>
      </c>
      <c r="B589" s="198">
        <v>0.1</v>
      </c>
      <c r="C589" s="199" t="s">
        <v>193</v>
      </c>
      <c r="D589" s="200">
        <v>1</v>
      </c>
      <c r="E589" s="198">
        <f>B589/D589</f>
        <v>0.1</v>
      </c>
      <c r="F589" s="201">
        <f>B589*$C$52</f>
        <v>0</v>
      </c>
      <c r="G589" s="202" t="str">
        <f>IFERROR(VLOOKUP(A589,'[2]CÓDIGOS E PREÇOS'!$C$4:$D$303,2,0),"verificar item")</f>
        <v>verificar item</v>
      </c>
      <c r="H589" s="203" t="e">
        <f>G589*E589</f>
        <v>#VALUE!</v>
      </c>
      <c r="I589" s="204"/>
      <c r="J589" s="205"/>
      <c r="L589" s="206" t="str">
        <f>A589</f>
        <v>BASE MAIONESE</v>
      </c>
      <c r="M589" s="207">
        <f>F589</f>
        <v>0</v>
      </c>
      <c r="N589" s="208" t="str">
        <f>C589</f>
        <v>KG</v>
      </c>
    </row>
    <row r="590" spans="1:14" x14ac:dyDescent="0.25">
      <c r="A590" s="197" t="s">
        <v>125</v>
      </c>
      <c r="B590" s="198">
        <v>0.1</v>
      </c>
      <c r="C590" s="199" t="s">
        <v>193</v>
      </c>
      <c r="D590" s="200">
        <v>1</v>
      </c>
      <c r="E590" s="198">
        <f t="shared" ref="E590:E597" si="285">B590/D590</f>
        <v>0.1</v>
      </c>
      <c r="F590" s="201">
        <f t="shared" ref="F590:F597" si="286">B590*$C$52</f>
        <v>0</v>
      </c>
      <c r="G590" s="202">
        <f>IFERROR(VLOOKUP(A590,'[2]CÓDIGOS E PREÇOS'!$C$4:$D$303,2,0),"verificar item")</f>
        <v>12.916666666666666</v>
      </c>
      <c r="H590" s="203">
        <f t="shared" ref="H590:H594" si="287">G590*E590</f>
        <v>1.2916666666666667</v>
      </c>
      <c r="I590" s="204"/>
      <c r="J590" s="205"/>
      <c r="L590" s="206" t="str">
        <f t="shared" ref="L590:L597" si="288">A590</f>
        <v>MAIONESE HELLMANS</v>
      </c>
      <c r="M590" s="207">
        <f t="shared" ref="M590:M597" si="289">F590</f>
        <v>0</v>
      </c>
      <c r="N590" s="208" t="str">
        <f t="shared" ref="N590:N597" si="290">C590</f>
        <v>KG</v>
      </c>
    </row>
    <row r="591" spans="1:14" x14ac:dyDescent="0.25">
      <c r="A591" s="197" t="s">
        <v>123</v>
      </c>
      <c r="B591" s="198">
        <v>0.2</v>
      </c>
      <c r="C591" s="199" t="s">
        <v>193</v>
      </c>
      <c r="D591" s="200">
        <v>1</v>
      </c>
      <c r="E591" s="198">
        <f t="shared" si="285"/>
        <v>0.2</v>
      </c>
      <c r="F591" s="201">
        <f t="shared" si="286"/>
        <v>0</v>
      </c>
      <c r="G591" s="202" t="str">
        <f>IFERROR(VLOOKUP(A591,'[2]CÓDIGOS E PREÇOS'!$C$4:$D$303,2,0),"verificar item")</f>
        <v>verificar item</v>
      </c>
      <c r="H591" s="203" t="e">
        <f t="shared" si="287"/>
        <v>#VALUE!</v>
      </c>
      <c r="I591" s="204"/>
      <c r="J591" s="205"/>
      <c r="L591" s="206" t="str">
        <f t="shared" si="288"/>
        <v>REPOLHO ROXO</v>
      </c>
      <c r="M591" s="207">
        <f t="shared" si="289"/>
        <v>0</v>
      </c>
      <c r="N591" s="208" t="str">
        <f t="shared" si="290"/>
        <v>KG</v>
      </c>
    </row>
    <row r="592" spans="1:14" x14ac:dyDescent="0.25">
      <c r="A592" s="197" t="s">
        <v>124</v>
      </c>
      <c r="B592" s="198">
        <v>0.2</v>
      </c>
      <c r="C592" s="199" t="s">
        <v>193</v>
      </c>
      <c r="D592" s="200">
        <v>1</v>
      </c>
      <c r="E592" s="198">
        <f t="shared" si="285"/>
        <v>0.2</v>
      </c>
      <c r="F592" s="201">
        <f t="shared" si="286"/>
        <v>0</v>
      </c>
      <c r="G592" s="202">
        <f>IFERROR(VLOOKUP(A592,'[2]CÓDIGOS E PREÇOS'!$C$4:$D$303,2,0),"verificar item")</f>
        <v>3.5</v>
      </c>
      <c r="H592" s="203">
        <f t="shared" si="287"/>
        <v>0.70000000000000007</v>
      </c>
      <c r="I592" s="204"/>
      <c r="J592" s="205"/>
      <c r="L592" s="206" t="str">
        <f t="shared" si="288"/>
        <v>CENOURA</v>
      </c>
      <c r="M592" s="207">
        <f t="shared" si="289"/>
        <v>0</v>
      </c>
      <c r="N592" s="208" t="str">
        <f t="shared" si="290"/>
        <v>KG</v>
      </c>
    </row>
    <row r="593" spans="1:14" x14ac:dyDescent="0.25">
      <c r="A593" s="197" t="s">
        <v>114</v>
      </c>
      <c r="B593" s="198">
        <v>0.1</v>
      </c>
      <c r="C593" s="199" t="s">
        <v>193</v>
      </c>
      <c r="D593" s="200">
        <v>1</v>
      </c>
      <c r="E593" s="198">
        <f t="shared" si="285"/>
        <v>0.1</v>
      </c>
      <c r="F593" s="201">
        <f t="shared" si="286"/>
        <v>0</v>
      </c>
      <c r="G593" s="202">
        <f>IFERROR(VLOOKUP(A593,'[2]CÓDIGOS E PREÇOS'!$C$4:$D$303,2,0),"verificar item")</f>
        <v>5.9</v>
      </c>
      <c r="H593" s="203">
        <f t="shared" si="287"/>
        <v>0.59000000000000008</v>
      </c>
      <c r="I593" s="204"/>
      <c r="J593" s="205"/>
      <c r="L593" s="206" t="str">
        <f t="shared" si="288"/>
        <v>CEBOLA ROXA</v>
      </c>
      <c r="M593" s="207">
        <f t="shared" si="289"/>
        <v>0</v>
      </c>
      <c r="N593" s="208" t="str">
        <f t="shared" si="290"/>
        <v>KG</v>
      </c>
    </row>
    <row r="594" spans="1:14" x14ac:dyDescent="0.25">
      <c r="A594" s="197" t="s">
        <v>361</v>
      </c>
      <c r="B594" s="198">
        <v>5.0000000000000001E-3</v>
      </c>
      <c r="C594" s="199" t="s">
        <v>193</v>
      </c>
      <c r="D594" s="200">
        <v>1</v>
      </c>
      <c r="E594" s="198">
        <f t="shared" si="285"/>
        <v>5.0000000000000001E-3</v>
      </c>
      <c r="F594" s="201">
        <f t="shared" si="286"/>
        <v>0</v>
      </c>
      <c r="G594" s="202" t="str">
        <f>IFERROR(VLOOKUP(A594,'[2]CÓDIGOS E PREÇOS'!$C$4:$D$303,2,0),"verificar item")</f>
        <v>verificar item</v>
      </c>
      <c r="H594" s="203" t="e">
        <f t="shared" si="287"/>
        <v>#VALUE!</v>
      </c>
      <c r="I594" s="204"/>
      <c r="J594" s="205"/>
      <c r="L594" s="206" t="str">
        <f t="shared" si="288"/>
        <v>GLUTAMATO MONOSSÓSICO</v>
      </c>
      <c r="M594" s="207">
        <f t="shared" si="289"/>
        <v>0</v>
      </c>
      <c r="N594" s="208" t="str">
        <f t="shared" si="290"/>
        <v>KG</v>
      </c>
    </row>
    <row r="595" spans="1:14" x14ac:dyDescent="0.25">
      <c r="A595" s="197" t="s">
        <v>347</v>
      </c>
      <c r="B595" s="198">
        <v>1.4999999999999999E-2</v>
      </c>
      <c r="C595" s="199" t="s">
        <v>193</v>
      </c>
      <c r="D595" s="200">
        <v>1</v>
      </c>
      <c r="E595" s="198">
        <f t="shared" si="285"/>
        <v>1.4999999999999999E-2</v>
      </c>
      <c r="F595" s="201">
        <f t="shared" si="286"/>
        <v>0</v>
      </c>
      <c r="G595" s="202">
        <f>IFERROR(VLOOKUP(A595,'[2]CÓDIGOS E PREÇOS'!$C$4:$D$303,2,0),"verificar item")</f>
        <v>8.48</v>
      </c>
      <c r="H595" s="203"/>
      <c r="I595" s="204"/>
      <c r="J595" s="205"/>
      <c r="L595" s="206" t="str">
        <f t="shared" si="288"/>
        <v>VINAGRE DE MAÇÃ</v>
      </c>
      <c r="M595" s="207">
        <f t="shared" si="289"/>
        <v>0</v>
      </c>
      <c r="N595" s="208" t="str">
        <f t="shared" si="290"/>
        <v>KG</v>
      </c>
    </row>
    <row r="596" spans="1:14" x14ac:dyDescent="0.25">
      <c r="A596" s="197" t="s">
        <v>348</v>
      </c>
      <c r="B596" s="198">
        <v>0.01</v>
      </c>
      <c r="C596" s="199" t="s">
        <v>193</v>
      </c>
      <c r="D596" s="200">
        <v>1</v>
      </c>
      <c r="E596" s="198">
        <f t="shared" si="285"/>
        <v>0.01</v>
      </c>
      <c r="F596" s="201">
        <f t="shared" si="286"/>
        <v>0</v>
      </c>
      <c r="G596" s="202">
        <f>IFERROR(VLOOKUP(A596,'[2]CÓDIGOS E PREÇOS'!$C$4:$D$303,2,0),"verificar item")</f>
        <v>2.2000000000000002</v>
      </c>
      <c r="H596" s="203"/>
      <c r="I596" s="204"/>
      <c r="J596" s="205"/>
      <c r="L596" s="206" t="str">
        <f t="shared" si="288"/>
        <v>SAL</v>
      </c>
      <c r="M596" s="207">
        <f t="shared" si="289"/>
        <v>0</v>
      </c>
      <c r="N596" s="208" t="str">
        <f t="shared" si="290"/>
        <v>KG</v>
      </c>
    </row>
    <row r="597" spans="1:14" ht="15.75" thickBot="1" x14ac:dyDescent="0.3">
      <c r="A597" s="197" t="s">
        <v>362</v>
      </c>
      <c r="B597" s="198">
        <v>1.4999999999999999E-2</v>
      </c>
      <c r="C597" s="199" t="s">
        <v>193</v>
      </c>
      <c r="D597" s="200">
        <v>1</v>
      </c>
      <c r="E597" s="198">
        <f t="shared" si="285"/>
        <v>1.4999999999999999E-2</v>
      </c>
      <c r="F597" s="201">
        <f t="shared" si="286"/>
        <v>0</v>
      </c>
      <c r="G597" s="202">
        <f>IFERROR(VLOOKUP(A597,'[2]CÓDIGOS E PREÇOS'!$C$4:$D$303,2,0),"verificar item")</f>
        <v>4.3899999999999997</v>
      </c>
      <c r="H597" s="203">
        <f t="shared" ref="H597" si="291">G597*E597</f>
        <v>6.5849999999999992E-2</v>
      </c>
      <c r="I597" s="204"/>
      <c r="J597" s="205"/>
      <c r="L597" s="206" t="str">
        <f t="shared" si="288"/>
        <v>AÇÚCAR</v>
      </c>
      <c r="M597" s="207">
        <f t="shared" si="289"/>
        <v>0</v>
      </c>
      <c r="N597" s="208" t="str">
        <f t="shared" si="290"/>
        <v>KG</v>
      </c>
    </row>
    <row r="598" spans="1:14" ht="15.75" thickBot="1" x14ac:dyDescent="0.3">
      <c r="A598" s="209" t="s">
        <v>265</v>
      </c>
      <c r="B598" s="210">
        <f>SUM(B589:B597)</f>
        <v>0.74500000000000011</v>
      </c>
      <c r="C598" s="211"/>
      <c r="D598" s="211"/>
      <c r="E598" s="211"/>
      <c r="F598" s="211"/>
      <c r="G598" s="212"/>
      <c r="H598" s="224" t="e">
        <f>SUM(H589:H597)</f>
        <v>#VALUE!</v>
      </c>
      <c r="I598" s="214"/>
      <c r="J598" s="215"/>
      <c r="L598" s="216" t="s">
        <v>266</v>
      </c>
      <c r="M598" s="217">
        <f>SUM(M589:M597)</f>
        <v>0</v>
      </c>
      <c r="N598" s="216" t="s">
        <v>193</v>
      </c>
    </row>
    <row r="599" spans="1:14" ht="15.75" thickBot="1" x14ac:dyDescent="0.3"/>
    <row r="600" spans="1:14" ht="16.5" thickBot="1" x14ac:dyDescent="0.3">
      <c r="A600" s="163" t="s">
        <v>243</v>
      </c>
      <c r="B600" s="164"/>
      <c r="C600" s="164"/>
      <c r="D600" s="164"/>
      <c r="E600" s="164"/>
      <c r="F600" s="164"/>
      <c r="G600" s="165"/>
      <c r="H600" s="166"/>
      <c r="I600" s="164"/>
      <c r="J600" s="167"/>
    </row>
    <row r="601" spans="1:14" ht="15.75" thickBot="1" x14ac:dyDescent="0.3">
      <c r="A601" s="168" t="s">
        <v>244</v>
      </c>
      <c r="B601" s="169" t="s">
        <v>325</v>
      </c>
      <c r="C601" s="170"/>
      <c r="D601" s="170"/>
      <c r="E601" s="171"/>
      <c r="F601" s="171"/>
      <c r="G601" s="172"/>
      <c r="H601" s="179" t="s">
        <v>245</v>
      </c>
      <c r="I601" s="174"/>
      <c r="J601" s="175"/>
      <c r="L601" t="str">
        <f>B601</f>
        <v>GANACHE</v>
      </c>
    </row>
    <row r="602" spans="1:14" ht="15.75" thickBot="1" x14ac:dyDescent="0.3">
      <c r="A602" s="168" t="s">
        <v>246</v>
      </c>
      <c r="B602" s="169"/>
      <c r="C602" s="170"/>
      <c r="D602" s="176"/>
      <c r="E602" s="177"/>
      <c r="F602" s="177"/>
      <c r="G602" s="178"/>
      <c r="H602" s="255" t="s">
        <v>247</v>
      </c>
      <c r="I602" s="256"/>
      <c r="J602" s="175">
        <f>[1]MENU!H625</f>
        <v>0</v>
      </c>
    </row>
    <row r="603" spans="1:14" ht="15.75" thickBot="1" x14ac:dyDescent="0.3">
      <c r="A603" s="180" t="s">
        <v>248</v>
      </c>
      <c r="B603" s="174"/>
      <c r="C603" s="181">
        <v>1</v>
      </c>
      <c r="D603" s="182" t="s">
        <v>249</v>
      </c>
      <c r="E603" s="183"/>
      <c r="F603" s="183"/>
      <c r="G603" s="184"/>
      <c r="H603" s="253" t="s">
        <v>250</v>
      </c>
      <c r="I603" s="254"/>
      <c r="J603" s="175" t="e">
        <f>J604/C603</f>
        <v>#VALUE!</v>
      </c>
      <c r="L603" t="s">
        <v>251</v>
      </c>
    </row>
    <row r="604" spans="1:14" ht="15.75" thickBot="1" x14ac:dyDescent="0.3">
      <c r="A604" s="180" t="s">
        <v>252</v>
      </c>
      <c r="B604" s="185"/>
      <c r="C604" s="186">
        <f>B609</f>
        <v>1.1000000000000001</v>
      </c>
      <c r="D604" s="187" t="s">
        <v>253</v>
      </c>
      <c r="E604" s="183"/>
      <c r="F604" s="183"/>
      <c r="G604" s="184"/>
      <c r="H604" s="179" t="s">
        <v>254</v>
      </c>
      <c r="I604" s="174"/>
      <c r="J604" s="175" t="e">
        <f>H609</f>
        <v>#VALUE!</v>
      </c>
    </row>
    <row r="605" spans="1:14" ht="15.75" thickBot="1" x14ac:dyDescent="0.3">
      <c r="A605" s="180" t="s">
        <v>201</v>
      </c>
      <c r="B605" s="185"/>
      <c r="C605" s="188">
        <f>[1]MENU!F625</f>
        <v>0</v>
      </c>
      <c r="D605" s="187" t="s">
        <v>255</v>
      </c>
      <c r="E605" s="183"/>
      <c r="F605" s="183"/>
      <c r="G605" s="184"/>
      <c r="H605" s="179" t="s">
        <v>256</v>
      </c>
      <c r="I605" s="185"/>
      <c r="J605" s="190" t="e">
        <f>(J602-J603)/J602</f>
        <v>#VALUE!</v>
      </c>
    </row>
    <row r="606" spans="1:14" ht="15.75" thickBot="1" x14ac:dyDescent="0.3">
      <c r="A606" s="182" t="s">
        <v>257</v>
      </c>
      <c r="B606" s="181" t="s">
        <v>258</v>
      </c>
      <c r="C606" s="181" t="s">
        <v>259</v>
      </c>
      <c r="D606" s="181" t="s">
        <v>260</v>
      </c>
      <c r="E606" s="181" t="s">
        <v>261</v>
      </c>
      <c r="F606" s="191" t="s">
        <v>201</v>
      </c>
      <c r="G606" s="192" t="s">
        <v>262</v>
      </c>
      <c r="H606" s="223" t="s">
        <v>263</v>
      </c>
      <c r="I606" s="194"/>
      <c r="J606" s="195"/>
      <c r="L606" s="196" t="s">
        <v>257</v>
      </c>
      <c r="M606" s="196" t="s">
        <v>264</v>
      </c>
      <c r="N606" s="196" t="s">
        <v>259</v>
      </c>
    </row>
    <row r="607" spans="1:14" x14ac:dyDescent="0.25">
      <c r="A607" s="197" t="s">
        <v>107</v>
      </c>
      <c r="B607" s="198">
        <v>0.5</v>
      </c>
      <c r="C607" s="199" t="s">
        <v>193</v>
      </c>
      <c r="D607" s="200">
        <v>1</v>
      </c>
      <c r="E607" s="198">
        <f>B607/D607</f>
        <v>0.5</v>
      </c>
      <c r="F607" s="201">
        <f>B607*$C$52</f>
        <v>0</v>
      </c>
      <c r="G607" s="202" t="str">
        <f>IFERROR(VLOOKUP(A607,'[2]CÓDIGOS E PREÇOS'!$C$4:$D$303,2,0),"verificar item")</f>
        <v>verificar item</v>
      </c>
      <c r="H607" s="203" t="e">
        <f>G607*E607</f>
        <v>#VALUE!</v>
      </c>
      <c r="I607" s="204"/>
      <c r="J607" s="205"/>
      <c r="L607" s="206" t="str">
        <f>A607</f>
        <v>CREME DE LEITE FRESCO</v>
      </c>
      <c r="M607" s="207">
        <f>F607</f>
        <v>0</v>
      </c>
      <c r="N607" s="208" t="str">
        <f>C607</f>
        <v>KG</v>
      </c>
    </row>
    <row r="608" spans="1:14" ht="15.75" thickBot="1" x14ac:dyDescent="0.3">
      <c r="A608" s="197" t="s">
        <v>363</v>
      </c>
      <c r="B608" s="198">
        <v>0.6</v>
      </c>
      <c r="C608" s="199" t="s">
        <v>193</v>
      </c>
      <c r="D608" s="200">
        <v>1</v>
      </c>
      <c r="E608" s="198">
        <f t="shared" ref="E608" si="292">B608/D608</f>
        <v>0.6</v>
      </c>
      <c r="F608" s="201">
        <f t="shared" ref="F608" si="293">B608*$C$52</f>
        <v>0</v>
      </c>
      <c r="G608" s="202" t="str">
        <f>IFERROR(VLOOKUP(A608,'[2]CÓDIGOS E PREÇOS'!$C$4:$D$303,2,0),"verificar item")</f>
        <v>verificar item</v>
      </c>
      <c r="H608" s="203" t="e">
        <f t="shared" ref="H608" si="294">G608*E608</f>
        <v>#VALUE!</v>
      </c>
      <c r="I608" s="204"/>
      <c r="J608" s="205"/>
      <c r="L608" s="206" t="str">
        <f t="shared" ref="L608" si="295">A608</f>
        <v>CHOCOLATE 60%</v>
      </c>
      <c r="M608" s="207">
        <f t="shared" ref="M608" si="296">F608</f>
        <v>0</v>
      </c>
      <c r="N608" s="208" t="str">
        <f t="shared" ref="N608" si="297">C608</f>
        <v>KG</v>
      </c>
    </row>
    <row r="609" spans="1:14" ht="15.75" thickBot="1" x14ac:dyDescent="0.3">
      <c r="A609" s="209" t="s">
        <v>265</v>
      </c>
      <c r="B609" s="210">
        <f>SUM(B607:B608)</f>
        <v>1.1000000000000001</v>
      </c>
      <c r="C609" s="211"/>
      <c r="D609" s="211"/>
      <c r="E609" s="211"/>
      <c r="F609" s="211"/>
      <c r="G609" s="212"/>
      <c r="H609" s="224" t="e">
        <f>SUM(H607:H608)</f>
        <v>#VALUE!</v>
      </c>
      <c r="I609" s="214"/>
      <c r="J609" s="215"/>
      <c r="L609" s="216" t="s">
        <v>266</v>
      </c>
      <c r="M609" s="217">
        <f>SUM(M607:M608)</f>
        <v>0</v>
      </c>
      <c r="N609" s="216" t="s">
        <v>193</v>
      </c>
    </row>
    <row r="610" spans="1:14" ht="15.75" thickBot="1" x14ac:dyDescent="0.3"/>
    <row r="611" spans="1:14" ht="16.5" thickBot="1" x14ac:dyDescent="0.3">
      <c r="A611" s="163" t="s">
        <v>243</v>
      </c>
      <c r="B611" s="164"/>
      <c r="C611" s="164"/>
      <c r="D611" s="164"/>
      <c r="E611" s="164"/>
      <c r="F611" s="164"/>
      <c r="G611" s="165"/>
      <c r="H611" s="166"/>
      <c r="I611" s="164"/>
      <c r="J611" s="167"/>
    </row>
    <row r="612" spans="1:14" ht="15.75" thickBot="1" x14ac:dyDescent="0.3">
      <c r="A612" s="168" t="s">
        <v>244</v>
      </c>
      <c r="B612" s="169" t="s">
        <v>240</v>
      </c>
      <c r="C612" s="170"/>
      <c r="D612" s="170"/>
      <c r="E612" s="171"/>
      <c r="F612" s="171"/>
      <c r="G612" s="172"/>
      <c r="H612" s="179" t="s">
        <v>245</v>
      </c>
      <c r="I612" s="174"/>
      <c r="J612" s="175"/>
      <c r="L612" t="str">
        <f>B612</f>
        <v>BROWNIE</v>
      </c>
    </row>
    <row r="613" spans="1:14" ht="15.75" thickBot="1" x14ac:dyDescent="0.3">
      <c r="A613" s="168" t="s">
        <v>246</v>
      </c>
      <c r="B613" s="169"/>
      <c r="C613" s="170"/>
      <c r="D613" s="176"/>
      <c r="E613" s="177"/>
      <c r="F613" s="177"/>
      <c r="G613" s="178"/>
      <c r="H613" s="255" t="s">
        <v>247</v>
      </c>
      <c r="I613" s="256"/>
      <c r="J613" s="175">
        <f>[1]MENU!H644</f>
        <v>0</v>
      </c>
    </row>
    <row r="614" spans="1:14" ht="15.75" thickBot="1" x14ac:dyDescent="0.3">
      <c r="A614" s="180" t="s">
        <v>248</v>
      </c>
      <c r="B614" s="174"/>
      <c r="C614" s="181">
        <v>1</v>
      </c>
      <c r="D614" s="182" t="s">
        <v>249</v>
      </c>
      <c r="E614" s="183"/>
      <c r="F614" s="183"/>
      <c r="G614" s="184"/>
      <c r="H614" s="253" t="s">
        <v>250</v>
      </c>
      <c r="I614" s="254"/>
      <c r="J614" s="175" t="e">
        <f>J615/C614</f>
        <v>#VALUE!</v>
      </c>
      <c r="L614" t="s">
        <v>251</v>
      </c>
    </row>
    <row r="615" spans="1:14" ht="15.75" thickBot="1" x14ac:dyDescent="0.3">
      <c r="A615" s="180" t="s">
        <v>252</v>
      </c>
      <c r="B615" s="185"/>
      <c r="C615" s="186">
        <f>B631</f>
        <v>2.06</v>
      </c>
      <c r="D615" s="187" t="s">
        <v>253</v>
      </c>
      <c r="E615" s="183"/>
      <c r="F615" s="183"/>
      <c r="G615" s="184"/>
      <c r="H615" s="179" t="s">
        <v>254</v>
      </c>
      <c r="I615" s="174"/>
      <c r="J615" s="175" t="e">
        <f>H631</f>
        <v>#VALUE!</v>
      </c>
    </row>
    <row r="616" spans="1:14" ht="15.75" thickBot="1" x14ac:dyDescent="0.3">
      <c r="A616" s="180" t="s">
        <v>201</v>
      </c>
      <c r="B616" s="185"/>
      <c r="C616" s="188">
        <f>[1]MENU!F644</f>
        <v>0</v>
      </c>
      <c r="D616" s="187" t="s">
        <v>255</v>
      </c>
      <c r="E616" s="183"/>
      <c r="F616" s="183"/>
      <c r="G616" s="184"/>
      <c r="H616" s="179" t="s">
        <v>256</v>
      </c>
      <c r="I616" s="185"/>
      <c r="J616" s="190" t="e">
        <f>(J613-J614)/J613</f>
        <v>#VALUE!</v>
      </c>
    </row>
    <row r="617" spans="1:14" ht="15.75" thickBot="1" x14ac:dyDescent="0.3">
      <c r="A617" s="182" t="s">
        <v>257</v>
      </c>
      <c r="B617" s="181" t="s">
        <v>258</v>
      </c>
      <c r="C617" s="181" t="s">
        <v>259</v>
      </c>
      <c r="D617" s="181" t="s">
        <v>260</v>
      </c>
      <c r="E617" s="181" t="s">
        <v>261</v>
      </c>
      <c r="F617" s="191" t="s">
        <v>201</v>
      </c>
      <c r="G617" s="192" t="s">
        <v>262</v>
      </c>
      <c r="H617" s="223" t="s">
        <v>263</v>
      </c>
      <c r="I617" s="194"/>
      <c r="J617" s="195"/>
      <c r="L617" s="196" t="s">
        <v>257</v>
      </c>
      <c r="M617" s="196" t="s">
        <v>264</v>
      </c>
      <c r="N617" s="196" t="s">
        <v>259</v>
      </c>
    </row>
    <row r="618" spans="1:14" x14ac:dyDescent="0.25">
      <c r="A618" s="197" t="s">
        <v>112</v>
      </c>
      <c r="B618" s="198">
        <v>0.34</v>
      </c>
      <c r="C618" s="199" t="s">
        <v>193</v>
      </c>
      <c r="D618" s="200">
        <v>1</v>
      </c>
      <c r="E618" s="198">
        <f>B618/D618</f>
        <v>0.34</v>
      </c>
      <c r="F618" s="201">
        <f>B618*$C$52</f>
        <v>0</v>
      </c>
      <c r="G618" s="202">
        <f>IFERROR(VLOOKUP(A618,'[2]CÓDIGOS E PREÇOS'!$C$4:$D$303,2,0),"verificar item")</f>
        <v>44.95</v>
      </c>
      <c r="H618" s="203">
        <f>G618*E618</f>
        <v>15.283000000000001</v>
      </c>
      <c r="I618" s="204"/>
      <c r="J618" s="205"/>
      <c r="L618" s="206" t="str">
        <f>A618</f>
        <v>MANTEIGA</v>
      </c>
      <c r="M618" s="207">
        <f>F618</f>
        <v>0</v>
      </c>
      <c r="N618" s="208" t="str">
        <f>C618</f>
        <v>KG</v>
      </c>
    </row>
    <row r="619" spans="1:14" x14ac:dyDescent="0.25">
      <c r="A619" s="197" t="s">
        <v>363</v>
      </c>
      <c r="B619" s="198">
        <v>0.24</v>
      </c>
      <c r="C619" s="199" t="s">
        <v>193</v>
      </c>
      <c r="D619" s="200">
        <v>1</v>
      </c>
      <c r="E619" s="198">
        <f t="shared" ref="E619:E630" si="298">B619/D619</f>
        <v>0.24</v>
      </c>
      <c r="F619" s="201">
        <f t="shared" ref="F619:F630" si="299">B619*$C$52</f>
        <v>0</v>
      </c>
      <c r="G619" s="202" t="str">
        <f>IFERROR(VLOOKUP(A619,'[2]CÓDIGOS E PREÇOS'!$C$4:$D$303,2,0),"verificar item")</f>
        <v>verificar item</v>
      </c>
      <c r="H619" s="203" t="e">
        <f t="shared" ref="H619:H623" si="300">G619*E619</f>
        <v>#VALUE!</v>
      </c>
      <c r="I619" s="204"/>
      <c r="J619" s="205"/>
      <c r="L619" s="206" t="str">
        <f t="shared" ref="L619:L630" si="301">A619</f>
        <v>CHOCOLATE 60%</v>
      </c>
      <c r="M619" s="207">
        <f t="shared" ref="M619:M630" si="302">F619</f>
        <v>0</v>
      </c>
      <c r="N619" s="208" t="str">
        <f t="shared" ref="N619:N630" si="303">C619</f>
        <v>KG</v>
      </c>
    </row>
    <row r="620" spans="1:14" x14ac:dyDescent="0.25">
      <c r="A620" s="197" t="s">
        <v>362</v>
      </c>
      <c r="B620" s="198">
        <v>0.4</v>
      </c>
      <c r="C620" s="199" t="s">
        <v>193</v>
      </c>
      <c r="D620" s="200">
        <v>1</v>
      </c>
      <c r="E620" s="198">
        <f t="shared" si="298"/>
        <v>0.4</v>
      </c>
      <c r="F620" s="201">
        <f t="shared" si="299"/>
        <v>0</v>
      </c>
      <c r="G620" s="202">
        <f>IFERROR(VLOOKUP(A620,'[2]CÓDIGOS E PREÇOS'!$C$4:$D$303,2,0),"verificar item")</f>
        <v>4.3899999999999997</v>
      </c>
      <c r="H620" s="203">
        <f t="shared" si="300"/>
        <v>1.756</v>
      </c>
      <c r="I620" s="204"/>
      <c r="J620" s="205"/>
      <c r="L620" s="206" t="str">
        <f t="shared" si="301"/>
        <v>AÇÚCAR</v>
      </c>
      <c r="M620" s="207">
        <f t="shared" si="302"/>
        <v>0</v>
      </c>
      <c r="N620" s="208" t="str">
        <f t="shared" si="303"/>
        <v>KG</v>
      </c>
    </row>
    <row r="621" spans="1:14" x14ac:dyDescent="0.25">
      <c r="A621" s="197" t="s">
        <v>89</v>
      </c>
      <c r="B621" s="198">
        <v>0.3</v>
      </c>
      <c r="C621" s="199" t="s">
        <v>193</v>
      </c>
      <c r="D621" s="200">
        <v>1</v>
      </c>
      <c r="E621" s="198">
        <f t="shared" si="298"/>
        <v>0.3</v>
      </c>
      <c r="F621" s="201">
        <f t="shared" si="299"/>
        <v>0</v>
      </c>
      <c r="G621" s="202">
        <f>IFERROR(VLOOKUP(A621,'[2]CÓDIGOS E PREÇOS'!$C$4:$D$303,2,0),"verificar item")</f>
        <v>8</v>
      </c>
      <c r="H621" s="203">
        <f t="shared" si="300"/>
        <v>2.4</v>
      </c>
      <c r="I621" s="204"/>
      <c r="J621" s="205"/>
      <c r="L621" s="206" t="str">
        <f t="shared" si="301"/>
        <v>OVO</v>
      </c>
      <c r="M621" s="207">
        <f t="shared" si="302"/>
        <v>0</v>
      </c>
      <c r="N621" s="208" t="str">
        <f t="shared" si="303"/>
        <v>KG</v>
      </c>
    </row>
    <row r="622" spans="1:14" x14ac:dyDescent="0.25">
      <c r="A622" s="197" t="s">
        <v>366</v>
      </c>
      <c r="B622" s="198">
        <v>0.01</v>
      </c>
      <c r="C622" s="199" t="s">
        <v>193</v>
      </c>
      <c r="D622" s="200">
        <v>1</v>
      </c>
      <c r="E622" s="198">
        <f t="shared" si="298"/>
        <v>0.01</v>
      </c>
      <c r="F622" s="201">
        <f t="shared" si="299"/>
        <v>0</v>
      </c>
      <c r="G622" s="202" t="str">
        <f>IFERROR(VLOOKUP(A622,'[2]CÓDIGOS E PREÇOS'!$C$4:$D$303,2,0),"verificar item")</f>
        <v>verificar item</v>
      </c>
      <c r="H622" s="203" t="e">
        <f t="shared" si="300"/>
        <v>#VALUE!</v>
      </c>
      <c r="I622" s="204"/>
      <c r="J622" s="205"/>
      <c r="L622" s="206" t="str">
        <f t="shared" si="301"/>
        <v>ESSENCIA DE BAUNÍLIA</v>
      </c>
      <c r="M622" s="207">
        <f t="shared" si="302"/>
        <v>0</v>
      </c>
      <c r="N622" s="208" t="str">
        <f t="shared" si="303"/>
        <v>KG</v>
      </c>
    </row>
    <row r="623" spans="1:14" x14ac:dyDescent="0.25">
      <c r="A623" s="197" t="s">
        <v>365</v>
      </c>
      <c r="B623" s="198">
        <v>0.08</v>
      </c>
      <c r="C623" s="199" t="s">
        <v>193</v>
      </c>
      <c r="D623" s="200">
        <v>1</v>
      </c>
      <c r="E623" s="198">
        <f t="shared" si="298"/>
        <v>0.08</v>
      </c>
      <c r="F623" s="201">
        <f t="shared" si="299"/>
        <v>0</v>
      </c>
      <c r="G623" s="202" t="str">
        <f>IFERROR(VLOOKUP(A623,'[2]CÓDIGOS E PREÇOS'!$C$4:$D$303,2,0),"verificar item")</f>
        <v>verificar item</v>
      </c>
      <c r="H623" s="203" t="e">
        <f t="shared" si="300"/>
        <v>#VALUE!</v>
      </c>
      <c r="I623" s="204"/>
      <c r="J623" s="205"/>
      <c r="L623" s="206" t="str">
        <f t="shared" si="301"/>
        <v>CHOCOLATE EM PÓ</v>
      </c>
      <c r="M623" s="207">
        <f t="shared" si="302"/>
        <v>0</v>
      </c>
      <c r="N623" s="208" t="str">
        <f t="shared" si="303"/>
        <v>KG</v>
      </c>
    </row>
    <row r="624" spans="1:14" x14ac:dyDescent="0.25">
      <c r="A624" s="197" t="s">
        <v>96</v>
      </c>
      <c r="B624" s="198">
        <v>0.12</v>
      </c>
      <c r="C624" s="199" t="s">
        <v>193</v>
      </c>
      <c r="D624" s="200">
        <v>1</v>
      </c>
      <c r="E624" s="198">
        <f t="shared" si="298"/>
        <v>0.12</v>
      </c>
      <c r="F624" s="201">
        <f t="shared" si="299"/>
        <v>0</v>
      </c>
      <c r="G624" s="202">
        <f>IFERROR(VLOOKUP(A624,'[2]CÓDIGOS E PREÇOS'!$C$4:$D$303,2,0),"verificar item")</f>
        <v>3.9</v>
      </c>
      <c r="H624" s="203"/>
      <c r="I624" s="204"/>
      <c r="J624" s="205"/>
      <c r="L624" s="206" t="str">
        <f t="shared" si="301"/>
        <v>FARINHA DE TRIGO</v>
      </c>
      <c r="M624" s="207">
        <f t="shared" si="302"/>
        <v>0</v>
      </c>
      <c r="N624" s="208" t="str">
        <f t="shared" si="303"/>
        <v>KG</v>
      </c>
    </row>
    <row r="625" spans="1:14" x14ac:dyDescent="0.25">
      <c r="A625" s="197" t="s">
        <v>348</v>
      </c>
      <c r="B625" s="198">
        <v>1.4999999999999999E-2</v>
      </c>
      <c r="C625" s="199" t="s">
        <v>193</v>
      </c>
      <c r="D625" s="200">
        <v>1</v>
      </c>
      <c r="E625" s="198">
        <f t="shared" si="298"/>
        <v>1.4999999999999999E-2</v>
      </c>
      <c r="F625" s="201">
        <f t="shared" si="299"/>
        <v>0</v>
      </c>
      <c r="G625" s="202">
        <f>IFERROR(VLOOKUP(A625,'[2]CÓDIGOS E PREÇOS'!$C$4:$D$303,2,0),"verificar item")</f>
        <v>2.2000000000000002</v>
      </c>
      <c r="H625" s="203"/>
      <c r="I625" s="204"/>
      <c r="J625" s="205"/>
      <c r="L625" s="206" t="str">
        <f t="shared" si="301"/>
        <v>SAL</v>
      </c>
      <c r="M625" s="207">
        <f t="shared" si="302"/>
        <v>0</v>
      </c>
      <c r="N625" s="208" t="str">
        <f t="shared" si="303"/>
        <v>KG</v>
      </c>
    </row>
    <row r="626" spans="1:14" x14ac:dyDescent="0.25">
      <c r="A626" s="197" t="s">
        <v>367</v>
      </c>
      <c r="B626" s="198">
        <v>0.34</v>
      </c>
      <c r="C626" s="199" t="s">
        <v>193</v>
      </c>
      <c r="D626" s="200">
        <v>2</v>
      </c>
      <c r="E626" s="198">
        <f t="shared" ref="E626:E629" si="304">B626/D626</f>
        <v>0.17</v>
      </c>
      <c r="F626" s="201">
        <f t="shared" ref="F626:F629" si="305">B626*$C$52</f>
        <v>0</v>
      </c>
      <c r="G626" s="202" t="str">
        <f>IFERROR(VLOOKUP(A626,'[2]CÓDIGOS E PREÇOS'!$C$4:$D$303,2,0),"verificar item")</f>
        <v>verificar item</v>
      </c>
      <c r="H626" s="203"/>
      <c r="I626" s="204"/>
      <c r="J626" s="205"/>
      <c r="L626" s="206" t="str">
        <f t="shared" ref="L626:L629" si="306">A626</f>
        <v>CHIPS DE CHOCOLATE</v>
      </c>
      <c r="M626" s="207">
        <f t="shared" ref="M626:M629" si="307">F626</f>
        <v>0</v>
      </c>
      <c r="N626" s="208" t="str">
        <f t="shared" ref="N626:N629" si="308">C626</f>
        <v>KG</v>
      </c>
    </row>
    <row r="627" spans="1:14" x14ac:dyDescent="0.25">
      <c r="A627" s="197" t="s">
        <v>368</v>
      </c>
      <c r="B627" s="198">
        <v>5.0000000000000001E-3</v>
      </c>
      <c r="C627" s="199" t="s">
        <v>193</v>
      </c>
      <c r="D627" s="200">
        <v>3</v>
      </c>
      <c r="E627" s="198">
        <f t="shared" si="304"/>
        <v>1.6666666666666668E-3</v>
      </c>
      <c r="F627" s="201">
        <f t="shared" si="305"/>
        <v>0</v>
      </c>
      <c r="G627" s="202" t="str">
        <f>IFERROR(VLOOKUP(A627,'[2]CÓDIGOS E PREÇOS'!$C$4:$D$303,2,0),"verificar item")</f>
        <v>verificar item</v>
      </c>
      <c r="H627" s="203"/>
      <c r="I627" s="204"/>
      <c r="J627" s="205"/>
      <c r="L627" s="206" t="str">
        <f t="shared" si="306"/>
        <v>CAFÉ INSTANTÂNEO</v>
      </c>
      <c r="M627" s="207">
        <f t="shared" si="307"/>
        <v>0</v>
      </c>
      <c r="N627" s="208" t="str">
        <f t="shared" si="308"/>
        <v>KG</v>
      </c>
    </row>
    <row r="628" spans="1:14" x14ac:dyDescent="0.25">
      <c r="A628" s="197" t="s">
        <v>369</v>
      </c>
      <c r="B628" s="198">
        <v>0.01</v>
      </c>
      <c r="C628" s="199" t="s">
        <v>193</v>
      </c>
      <c r="D628" s="200">
        <v>4</v>
      </c>
      <c r="E628" s="198">
        <f t="shared" si="304"/>
        <v>2.5000000000000001E-3</v>
      </c>
      <c r="F628" s="201">
        <f t="shared" si="305"/>
        <v>0</v>
      </c>
      <c r="G628" s="202" t="str">
        <f>IFERROR(VLOOKUP(A628,'[2]CÓDIGOS E PREÇOS'!$C$4:$D$303,2,0),"verificar item")</f>
        <v>verificar item</v>
      </c>
      <c r="H628" s="203"/>
      <c r="I628" s="204"/>
      <c r="J628" s="205"/>
      <c r="L628" s="206" t="str">
        <f t="shared" si="306"/>
        <v>SAL MARINHO</v>
      </c>
      <c r="M628" s="207">
        <f t="shared" si="307"/>
        <v>0</v>
      </c>
      <c r="N628" s="208" t="str">
        <f t="shared" si="308"/>
        <v>KG</v>
      </c>
    </row>
    <row r="629" spans="1:14" x14ac:dyDescent="0.25">
      <c r="A629" s="197" t="s">
        <v>370</v>
      </c>
      <c r="B629" s="198">
        <v>0.1</v>
      </c>
      <c r="C629" s="199" t="s">
        <v>193</v>
      </c>
      <c r="D629" s="200">
        <v>5</v>
      </c>
      <c r="E629" s="198">
        <f t="shared" si="304"/>
        <v>0.02</v>
      </c>
      <c r="F629" s="201">
        <f t="shared" si="305"/>
        <v>0</v>
      </c>
      <c r="G629" s="202" t="str">
        <f>IFERROR(VLOOKUP(A629,'[2]CÓDIGOS E PREÇOS'!$C$4:$D$303,2,0),"verificar item")</f>
        <v>verificar item</v>
      </c>
      <c r="H629" s="203"/>
      <c r="I629" s="204"/>
      <c r="J629" s="205"/>
      <c r="L629" s="206" t="str">
        <f t="shared" si="306"/>
        <v xml:space="preserve">CASTANHA DO PARÁ </v>
      </c>
      <c r="M629" s="207">
        <f t="shared" si="307"/>
        <v>0</v>
      </c>
      <c r="N629" s="208" t="str">
        <f t="shared" si="308"/>
        <v>KG</v>
      </c>
    </row>
    <row r="630" spans="1:14" ht="15.75" thickBot="1" x14ac:dyDescent="0.3">
      <c r="A630" s="197" t="s">
        <v>371</v>
      </c>
      <c r="B630" s="198">
        <v>0.1</v>
      </c>
      <c r="C630" s="199" t="s">
        <v>193</v>
      </c>
      <c r="D630" s="200">
        <v>1</v>
      </c>
      <c r="E630" s="198">
        <f t="shared" si="298"/>
        <v>0.1</v>
      </c>
      <c r="F630" s="201">
        <f t="shared" si="299"/>
        <v>0</v>
      </c>
      <c r="G630" s="202" t="str">
        <f>IFERROR(VLOOKUP(A630,'[2]CÓDIGOS E PREÇOS'!$C$4:$D$303,2,0),"verificar item")</f>
        <v>verificar item</v>
      </c>
      <c r="H630" s="203" t="e">
        <f t="shared" ref="H630" si="309">G630*E630</f>
        <v>#VALUE!</v>
      </c>
      <c r="I630" s="204"/>
      <c r="J630" s="205"/>
      <c r="L630" s="206" t="str">
        <f t="shared" si="301"/>
        <v>NOZES</v>
      </c>
      <c r="M630" s="207">
        <f t="shared" si="302"/>
        <v>0</v>
      </c>
      <c r="N630" s="208" t="str">
        <f t="shared" si="303"/>
        <v>KG</v>
      </c>
    </row>
    <row r="631" spans="1:14" ht="15.75" thickBot="1" x14ac:dyDescent="0.3">
      <c r="A631" s="209" t="s">
        <v>265</v>
      </c>
      <c r="B631" s="210">
        <f>SUM(B618:B630)</f>
        <v>2.06</v>
      </c>
      <c r="C631" s="211"/>
      <c r="D631" s="211"/>
      <c r="E631" s="211"/>
      <c r="F631" s="211"/>
      <c r="G631" s="212"/>
      <c r="H631" s="224" t="e">
        <f>SUM(H618:H630)</f>
        <v>#VALUE!</v>
      </c>
      <c r="I631" s="214"/>
      <c r="J631" s="215"/>
      <c r="L631" s="216" t="s">
        <v>266</v>
      </c>
      <c r="M631" s="217">
        <f>SUM(M618:M630)</f>
        <v>0</v>
      </c>
      <c r="N631" s="216" t="s">
        <v>193</v>
      </c>
    </row>
    <row r="632" spans="1:14" ht="15.75" thickBot="1" x14ac:dyDescent="0.3"/>
    <row r="633" spans="1:14" ht="16.5" thickBot="1" x14ac:dyDescent="0.3">
      <c r="A633" s="163" t="s">
        <v>243</v>
      </c>
      <c r="B633" s="164"/>
      <c r="C633" s="164"/>
      <c r="D633" s="164"/>
      <c r="E633" s="164"/>
      <c r="F633" s="164"/>
      <c r="G633" s="165"/>
      <c r="H633" s="166"/>
      <c r="I633" s="164"/>
      <c r="J633" s="167"/>
    </row>
    <row r="634" spans="1:14" ht="15.75" thickBot="1" x14ac:dyDescent="0.3">
      <c r="A634" s="168" t="s">
        <v>244</v>
      </c>
      <c r="B634" s="169" t="s">
        <v>364</v>
      </c>
      <c r="C634" s="170"/>
      <c r="D634" s="170"/>
      <c r="E634" s="171"/>
      <c r="F634" s="171"/>
      <c r="G634" s="172"/>
      <c r="H634" s="179" t="s">
        <v>245</v>
      </c>
      <c r="I634" s="174"/>
      <c r="J634" s="175"/>
      <c r="L634" t="str">
        <f>B634</f>
        <v>CREME INGLÊS</v>
      </c>
    </row>
    <row r="635" spans="1:14" ht="15.75" thickBot="1" x14ac:dyDescent="0.3">
      <c r="A635" s="168" t="s">
        <v>246</v>
      </c>
      <c r="B635" s="169"/>
      <c r="C635" s="170"/>
      <c r="D635" s="176"/>
      <c r="E635" s="177"/>
      <c r="F635" s="177"/>
      <c r="G635" s="178"/>
      <c r="H635" s="255" t="s">
        <v>247</v>
      </c>
      <c r="I635" s="256"/>
      <c r="J635" s="175">
        <f>[1]MENU!H663</f>
        <v>0</v>
      </c>
    </row>
    <row r="636" spans="1:14" ht="15.75" thickBot="1" x14ac:dyDescent="0.3">
      <c r="A636" s="180" t="s">
        <v>248</v>
      </c>
      <c r="B636" s="174"/>
      <c r="C636" s="181">
        <v>1</v>
      </c>
      <c r="D636" s="182" t="s">
        <v>249</v>
      </c>
      <c r="E636" s="183"/>
      <c r="F636" s="183"/>
      <c r="G636" s="184"/>
      <c r="H636" s="253" t="s">
        <v>250</v>
      </c>
      <c r="I636" s="254"/>
      <c r="J636" s="175" t="e">
        <f>J637/C636</f>
        <v>#VALUE!</v>
      </c>
      <c r="L636" t="s">
        <v>251</v>
      </c>
    </row>
    <row r="637" spans="1:14" ht="15.75" thickBot="1" x14ac:dyDescent="0.3">
      <c r="A637" s="180" t="s">
        <v>252</v>
      </c>
      <c r="B637" s="185"/>
      <c r="C637" s="186">
        <f>B645</f>
        <v>1.8200000000000003</v>
      </c>
      <c r="D637" s="187" t="s">
        <v>253</v>
      </c>
      <c r="E637" s="183"/>
      <c r="F637" s="183"/>
      <c r="G637" s="184"/>
      <c r="H637" s="179" t="s">
        <v>254</v>
      </c>
      <c r="I637" s="174"/>
      <c r="J637" s="175" t="e">
        <f>H645</f>
        <v>#VALUE!</v>
      </c>
    </row>
    <row r="638" spans="1:14" ht="15.75" thickBot="1" x14ac:dyDescent="0.3">
      <c r="A638" s="180" t="s">
        <v>201</v>
      </c>
      <c r="B638" s="185"/>
      <c r="C638" s="188">
        <f>[1]MENU!F663</f>
        <v>0</v>
      </c>
      <c r="D638" s="187" t="s">
        <v>255</v>
      </c>
      <c r="E638" s="183"/>
      <c r="F638" s="183"/>
      <c r="G638" s="184"/>
      <c r="H638" s="179" t="s">
        <v>256</v>
      </c>
      <c r="I638" s="185"/>
      <c r="J638" s="190" t="e">
        <f>(J635-J636)/J635</f>
        <v>#VALUE!</v>
      </c>
    </row>
    <row r="639" spans="1:14" ht="15.75" thickBot="1" x14ac:dyDescent="0.3">
      <c r="A639" s="182" t="s">
        <v>257</v>
      </c>
      <c r="B639" s="181" t="s">
        <v>258</v>
      </c>
      <c r="C639" s="181" t="s">
        <v>259</v>
      </c>
      <c r="D639" s="181" t="s">
        <v>260</v>
      </c>
      <c r="E639" s="181" t="s">
        <v>261</v>
      </c>
      <c r="F639" s="191" t="s">
        <v>201</v>
      </c>
      <c r="G639" s="192" t="s">
        <v>262</v>
      </c>
      <c r="H639" s="223" t="s">
        <v>263</v>
      </c>
      <c r="I639" s="194"/>
      <c r="J639" s="195"/>
      <c r="L639" s="196" t="s">
        <v>257</v>
      </c>
      <c r="M639" s="196" t="s">
        <v>264</v>
      </c>
      <c r="N639" s="196" t="s">
        <v>259</v>
      </c>
    </row>
    <row r="640" spans="1:14" x14ac:dyDescent="0.25">
      <c r="A640" s="197" t="s">
        <v>81</v>
      </c>
      <c r="B640" s="198">
        <v>0.12</v>
      </c>
      <c r="C640" s="199" t="s">
        <v>193</v>
      </c>
      <c r="D640" s="200">
        <v>1</v>
      </c>
      <c r="E640" s="198">
        <f>B640/D640</f>
        <v>0.12</v>
      </c>
      <c r="F640" s="201">
        <f>B640*$C$52</f>
        <v>0</v>
      </c>
      <c r="G640" s="202">
        <f>IFERROR(VLOOKUP(A640,'[2]CÓDIGOS E PREÇOS'!$C$4:$D$303,2,0),"verificar item")</f>
        <v>3.99</v>
      </c>
      <c r="H640" s="203">
        <f>G640*E640</f>
        <v>0.4788</v>
      </c>
      <c r="I640" s="204"/>
      <c r="J640" s="205"/>
      <c r="L640" s="206" t="str">
        <f>A640</f>
        <v>LEITE INTEGRAL</v>
      </c>
      <c r="M640" s="207">
        <f>F640</f>
        <v>0</v>
      </c>
      <c r="N640" s="208" t="str">
        <f>C640</f>
        <v>KG</v>
      </c>
    </row>
    <row r="641" spans="1:14" x14ac:dyDescent="0.25">
      <c r="A641" s="197" t="s">
        <v>107</v>
      </c>
      <c r="B641" s="198">
        <v>0.25</v>
      </c>
      <c r="C641" s="199" t="s">
        <v>193</v>
      </c>
      <c r="D641" s="200">
        <v>1</v>
      </c>
      <c r="E641" s="198">
        <f t="shared" ref="E641:E644" si="310">B641/D641</f>
        <v>0.25</v>
      </c>
      <c r="F641" s="201">
        <f t="shared" ref="F641:F644" si="311">B641*$C$52</f>
        <v>0</v>
      </c>
      <c r="G641" s="202" t="str">
        <f>IFERROR(VLOOKUP(A641,'[2]CÓDIGOS E PREÇOS'!$C$4:$D$303,2,0),"verificar item")</f>
        <v>verificar item</v>
      </c>
      <c r="H641" s="203" t="e">
        <f t="shared" ref="H641:H644" si="312">G641*E641</f>
        <v>#VALUE!</v>
      </c>
      <c r="I641" s="204"/>
      <c r="J641" s="205"/>
      <c r="L641" s="206" t="str">
        <f t="shared" ref="L641:L644" si="313">A641</f>
        <v>CREME DE LEITE FRESCO</v>
      </c>
      <c r="M641" s="207">
        <f t="shared" ref="M641:M644" si="314">F641</f>
        <v>0</v>
      </c>
      <c r="N641" s="208" t="str">
        <f t="shared" ref="N641:N644" si="315">C641</f>
        <v>KG</v>
      </c>
    </row>
    <row r="642" spans="1:14" x14ac:dyDescent="0.25">
      <c r="A642" s="197" t="s">
        <v>372</v>
      </c>
      <c r="B642" s="198">
        <v>1.25</v>
      </c>
      <c r="C642" s="199" t="s">
        <v>193</v>
      </c>
      <c r="D642" s="200">
        <v>1</v>
      </c>
      <c r="E642" s="198">
        <f t="shared" si="310"/>
        <v>1.25</v>
      </c>
      <c r="F642" s="201">
        <f t="shared" si="311"/>
        <v>0</v>
      </c>
      <c r="G642" s="202" t="str">
        <f>IFERROR(VLOOKUP(A642,'[2]CÓDIGOS E PREÇOS'!$C$4:$D$303,2,0),"verificar item")</f>
        <v>verificar item</v>
      </c>
      <c r="H642" s="203" t="e">
        <f t="shared" si="312"/>
        <v>#VALUE!</v>
      </c>
      <c r="I642" s="204"/>
      <c r="J642" s="205"/>
      <c r="L642" s="206" t="str">
        <f t="shared" si="313"/>
        <v>ESSENCIA DE BAUNILIA</v>
      </c>
      <c r="M642" s="207">
        <f t="shared" si="314"/>
        <v>0</v>
      </c>
      <c r="N642" s="208" t="str">
        <f t="shared" si="315"/>
        <v>KG</v>
      </c>
    </row>
    <row r="643" spans="1:14" x14ac:dyDescent="0.25">
      <c r="A643" s="197" t="s">
        <v>352</v>
      </c>
      <c r="B643" s="198">
        <v>0.06</v>
      </c>
      <c r="C643" s="199" t="s">
        <v>193</v>
      </c>
      <c r="D643" s="200">
        <v>1</v>
      </c>
      <c r="E643" s="198">
        <f t="shared" si="310"/>
        <v>0.06</v>
      </c>
      <c r="F643" s="201">
        <f t="shared" si="311"/>
        <v>0</v>
      </c>
      <c r="G643" s="202">
        <f>IFERROR(VLOOKUP(A643,'[2]CÓDIGOS E PREÇOS'!$C$4:$D$303,2,0),"verificar item")</f>
        <v>19</v>
      </c>
      <c r="H643" s="203">
        <f t="shared" si="312"/>
        <v>1.1399999999999999</v>
      </c>
      <c r="I643" s="204"/>
      <c r="J643" s="205"/>
      <c r="L643" s="206" t="str">
        <f t="shared" si="313"/>
        <v>GEMA</v>
      </c>
      <c r="M643" s="207">
        <f t="shared" si="314"/>
        <v>0</v>
      </c>
      <c r="N643" s="208" t="str">
        <f t="shared" si="315"/>
        <v>KG</v>
      </c>
    </row>
    <row r="644" spans="1:14" ht="15.75" thickBot="1" x14ac:dyDescent="0.3">
      <c r="A644" s="197" t="s">
        <v>362</v>
      </c>
      <c r="B644" s="198">
        <v>0.14000000000000001</v>
      </c>
      <c r="C644" s="199" t="s">
        <v>193</v>
      </c>
      <c r="D644" s="200">
        <v>1</v>
      </c>
      <c r="E644" s="198">
        <f t="shared" si="310"/>
        <v>0.14000000000000001</v>
      </c>
      <c r="F644" s="201">
        <f t="shared" si="311"/>
        <v>0</v>
      </c>
      <c r="G644" s="202">
        <f>IFERROR(VLOOKUP(A644,'[2]CÓDIGOS E PREÇOS'!$C$4:$D$303,2,0),"verificar item")</f>
        <v>4.3899999999999997</v>
      </c>
      <c r="H644" s="203">
        <f t="shared" si="312"/>
        <v>0.61460000000000004</v>
      </c>
      <c r="I644" s="204"/>
      <c r="J644" s="205"/>
      <c r="L644" s="206" t="str">
        <f t="shared" si="313"/>
        <v>AÇÚCAR</v>
      </c>
      <c r="M644" s="207">
        <f t="shared" si="314"/>
        <v>0</v>
      </c>
      <c r="N644" s="208" t="str">
        <f t="shared" si="315"/>
        <v>KG</v>
      </c>
    </row>
    <row r="645" spans="1:14" ht="15.75" thickBot="1" x14ac:dyDescent="0.3">
      <c r="A645" s="209" t="s">
        <v>265</v>
      </c>
      <c r="B645" s="210">
        <f>SUM(B640:B644)</f>
        <v>1.8200000000000003</v>
      </c>
      <c r="C645" s="211"/>
      <c r="D645" s="211"/>
      <c r="E645" s="211"/>
      <c r="F645" s="211"/>
      <c r="G645" s="212"/>
      <c r="H645" s="224" t="e">
        <f>SUM(H640:H644)</f>
        <v>#VALUE!</v>
      </c>
      <c r="I645" s="214"/>
      <c r="J645" s="215"/>
      <c r="L645" s="216" t="s">
        <v>266</v>
      </c>
      <c r="M645" s="217">
        <f>SUM(M640:M644)</f>
        <v>0</v>
      </c>
      <c r="N645" s="216" t="s">
        <v>193</v>
      </c>
    </row>
    <row r="646" spans="1:14" ht="15.75" thickBot="1" x14ac:dyDescent="0.3"/>
    <row r="647" spans="1:14" ht="16.5" thickBot="1" x14ac:dyDescent="0.3">
      <c r="A647" s="163" t="s">
        <v>243</v>
      </c>
      <c r="B647" s="164"/>
      <c r="C647" s="164"/>
      <c r="D647" s="164"/>
      <c r="E647" s="164"/>
      <c r="F647" s="164"/>
      <c r="G647" s="165"/>
      <c r="H647" s="166"/>
      <c r="I647" s="164"/>
      <c r="J647" s="167"/>
    </row>
    <row r="648" spans="1:14" ht="15.75" thickBot="1" x14ac:dyDescent="0.3">
      <c r="A648" s="168" t="s">
        <v>244</v>
      </c>
      <c r="B648" s="169" t="s">
        <v>51</v>
      </c>
      <c r="C648" s="170"/>
      <c r="D648" s="170"/>
      <c r="E648" s="171"/>
      <c r="F648" s="171"/>
      <c r="G648" s="172"/>
      <c r="H648" s="179" t="s">
        <v>245</v>
      </c>
      <c r="I648" s="174"/>
      <c r="J648" s="175"/>
      <c r="L648" t="str">
        <f>B648</f>
        <v>EGG SALAD</v>
      </c>
    </row>
    <row r="649" spans="1:14" ht="15.75" thickBot="1" x14ac:dyDescent="0.3">
      <c r="A649" s="168" t="s">
        <v>246</v>
      </c>
      <c r="B649" s="169"/>
      <c r="C649" s="170"/>
      <c r="D649" s="176"/>
      <c r="E649" s="177"/>
      <c r="F649" s="177"/>
      <c r="G649" s="178"/>
      <c r="H649" s="255" t="s">
        <v>247</v>
      </c>
      <c r="I649" s="256"/>
      <c r="J649" s="175">
        <f>[1]MENU!H682</f>
        <v>0</v>
      </c>
    </row>
    <row r="650" spans="1:14" ht="15.75" thickBot="1" x14ac:dyDescent="0.3">
      <c r="A650" s="180" t="s">
        <v>248</v>
      </c>
      <c r="B650" s="174"/>
      <c r="C650" s="181">
        <v>1</v>
      </c>
      <c r="D650" s="182" t="s">
        <v>249</v>
      </c>
      <c r="E650" s="183"/>
      <c r="F650" s="183"/>
      <c r="G650" s="184"/>
      <c r="H650" s="253" t="s">
        <v>250</v>
      </c>
      <c r="I650" s="254"/>
      <c r="J650" s="175" t="e">
        <f>J651/C650</f>
        <v>#VALUE!</v>
      </c>
      <c r="L650" t="s">
        <v>251</v>
      </c>
    </row>
    <row r="651" spans="1:14" ht="15.75" thickBot="1" x14ac:dyDescent="0.3">
      <c r="A651" s="180" t="s">
        <v>252</v>
      </c>
      <c r="B651" s="185"/>
      <c r="C651" s="186">
        <f>B660</f>
        <v>1.0999999999999999</v>
      </c>
      <c r="D651" s="187" t="s">
        <v>253</v>
      </c>
      <c r="E651" s="183"/>
      <c r="F651" s="183"/>
      <c r="G651" s="184"/>
      <c r="H651" s="179" t="s">
        <v>254</v>
      </c>
      <c r="I651" s="174"/>
      <c r="J651" s="175" t="e">
        <f>H660</f>
        <v>#VALUE!</v>
      </c>
    </row>
    <row r="652" spans="1:14" ht="15.75" thickBot="1" x14ac:dyDescent="0.3">
      <c r="A652" s="180" t="s">
        <v>201</v>
      </c>
      <c r="B652" s="185"/>
      <c r="C652" s="188">
        <f>[1]MENU!F682</f>
        <v>0</v>
      </c>
      <c r="D652" s="187" t="s">
        <v>255</v>
      </c>
      <c r="E652" s="183"/>
      <c r="F652" s="183"/>
      <c r="G652" s="184"/>
      <c r="H652" s="179" t="s">
        <v>256</v>
      </c>
      <c r="I652" s="185"/>
      <c r="J652" s="190" t="e">
        <f>(J649-J650)/J649</f>
        <v>#VALUE!</v>
      </c>
    </row>
    <row r="653" spans="1:14" ht="15.75" thickBot="1" x14ac:dyDescent="0.3">
      <c r="A653" s="182" t="s">
        <v>257</v>
      </c>
      <c r="B653" s="181" t="s">
        <v>258</v>
      </c>
      <c r="C653" s="181" t="s">
        <v>259</v>
      </c>
      <c r="D653" s="181" t="s">
        <v>260</v>
      </c>
      <c r="E653" s="181" t="s">
        <v>261</v>
      </c>
      <c r="F653" s="191" t="s">
        <v>201</v>
      </c>
      <c r="G653" s="192" t="s">
        <v>262</v>
      </c>
      <c r="H653" s="223" t="s">
        <v>263</v>
      </c>
      <c r="I653" s="194"/>
      <c r="J653" s="195"/>
      <c r="L653" s="196" t="s">
        <v>257</v>
      </c>
      <c r="M653" s="196" t="s">
        <v>264</v>
      </c>
      <c r="N653" s="196" t="s">
        <v>259</v>
      </c>
    </row>
    <row r="654" spans="1:14" x14ac:dyDescent="0.25">
      <c r="A654" s="197" t="s">
        <v>346</v>
      </c>
      <c r="B654" s="198">
        <v>0.15</v>
      </c>
      <c r="C654" s="199" t="s">
        <v>193</v>
      </c>
      <c r="D654" s="200">
        <v>1</v>
      </c>
      <c r="E654" s="198">
        <f>B654/D654</f>
        <v>0.15</v>
      </c>
      <c r="F654" s="201">
        <f>B654*$C$52</f>
        <v>0</v>
      </c>
      <c r="G654" s="202" t="str">
        <f>IFERROR(VLOOKUP(A654,'[2]CÓDIGOS E PREÇOS'!$C$4:$D$303,2,0),"verificar item")</f>
        <v>verificar item</v>
      </c>
      <c r="H654" s="203" t="e">
        <f>G654*E654</f>
        <v>#VALUE!</v>
      </c>
      <c r="I654" s="204"/>
      <c r="J654" s="205"/>
      <c r="L654" s="206" t="str">
        <f>A654</f>
        <v>BASE MAIONESE</v>
      </c>
      <c r="M654" s="207">
        <f>F654</f>
        <v>0</v>
      </c>
      <c r="N654" s="208" t="str">
        <f>C654</f>
        <v>KG</v>
      </c>
    </row>
    <row r="655" spans="1:14" x14ac:dyDescent="0.25">
      <c r="A655" s="197" t="s">
        <v>125</v>
      </c>
      <c r="B655" s="198">
        <v>0.15</v>
      </c>
      <c r="C655" s="199" t="s">
        <v>193</v>
      </c>
      <c r="D655" s="200">
        <v>1</v>
      </c>
      <c r="E655" s="198">
        <f t="shared" ref="E655:E659" si="316">B655/D655</f>
        <v>0.15</v>
      </c>
      <c r="F655" s="201">
        <f t="shared" ref="F655:F659" si="317">B655*$C$52</f>
        <v>0</v>
      </c>
      <c r="G655" s="202">
        <f>IFERROR(VLOOKUP(A655,'[2]CÓDIGOS E PREÇOS'!$C$4:$D$303,2,0),"verificar item")</f>
        <v>12.916666666666666</v>
      </c>
      <c r="H655" s="203">
        <f t="shared" ref="H655:H659" si="318">G655*E655</f>
        <v>1.9374999999999998</v>
      </c>
      <c r="I655" s="204"/>
      <c r="J655" s="205"/>
      <c r="L655" s="206" t="str">
        <f t="shared" ref="L655:L659" si="319">A655</f>
        <v>MAIONESE HELLMANS</v>
      </c>
      <c r="M655" s="207">
        <f t="shared" ref="M655:M659" si="320">F655</f>
        <v>0</v>
      </c>
      <c r="N655" s="208" t="str">
        <f t="shared" ref="N655:N659" si="321">C655</f>
        <v>KG</v>
      </c>
    </row>
    <row r="656" spans="1:14" x14ac:dyDescent="0.25">
      <c r="A656" s="197" t="s">
        <v>373</v>
      </c>
      <c r="B656" s="198">
        <v>0.6</v>
      </c>
      <c r="C656" s="199" t="s">
        <v>193</v>
      </c>
      <c r="D656" s="200">
        <v>1</v>
      </c>
      <c r="E656" s="198">
        <f t="shared" si="316"/>
        <v>0.6</v>
      </c>
      <c r="F656" s="201">
        <f t="shared" si="317"/>
        <v>0</v>
      </c>
      <c r="G656" s="202" t="str">
        <f>IFERROR(VLOOKUP(A656,'[2]CÓDIGOS E PREÇOS'!$C$4:$D$303,2,0),"verificar item")</f>
        <v>verificar item</v>
      </c>
      <c r="H656" s="203" t="e">
        <f t="shared" si="318"/>
        <v>#VALUE!</v>
      </c>
      <c r="I656" s="204"/>
      <c r="J656" s="205"/>
      <c r="L656" s="206" t="str">
        <f t="shared" si="319"/>
        <v xml:space="preserve">OVO </v>
      </c>
      <c r="M656" s="207">
        <f t="shared" si="320"/>
        <v>0</v>
      </c>
      <c r="N656" s="208" t="str">
        <f t="shared" si="321"/>
        <v>KG</v>
      </c>
    </row>
    <row r="657" spans="1:14" x14ac:dyDescent="0.25">
      <c r="A657" s="197" t="s">
        <v>99</v>
      </c>
      <c r="B657" s="198">
        <v>0.1</v>
      </c>
      <c r="C657" s="199" t="s">
        <v>193</v>
      </c>
      <c r="D657" s="200">
        <v>1</v>
      </c>
      <c r="E657" s="198">
        <f t="shared" si="316"/>
        <v>0.1</v>
      </c>
      <c r="F657" s="201">
        <f t="shared" si="317"/>
        <v>0</v>
      </c>
      <c r="G657" s="202">
        <f>IFERROR(VLOOKUP(A657,'[2]CÓDIGOS E PREÇOS'!$C$4:$D$303,2,0),"verificar item")</f>
        <v>15</v>
      </c>
      <c r="H657" s="203">
        <f t="shared" si="318"/>
        <v>1.5</v>
      </c>
      <c r="I657" s="204"/>
      <c r="J657" s="205"/>
      <c r="L657" s="206" t="str">
        <f t="shared" si="319"/>
        <v>CEBOLINHA</v>
      </c>
      <c r="M657" s="207">
        <f t="shared" si="320"/>
        <v>0</v>
      </c>
      <c r="N657" s="208" t="str">
        <f t="shared" si="321"/>
        <v>KG</v>
      </c>
    </row>
    <row r="658" spans="1:14" x14ac:dyDescent="0.25">
      <c r="A658" s="197" t="s">
        <v>90</v>
      </c>
      <c r="B658" s="198">
        <v>0.05</v>
      </c>
      <c r="C658" s="199" t="s">
        <v>193</v>
      </c>
      <c r="D658" s="200">
        <v>2</v>
      </c>
      <c r="E658" s="198">
        <f t="shared" ref="E658" si="322">B658/D658</f>
        <v>2.5000000000000001E-2</v>
      </c>
      <c r="F658" s="201">
        <f t="shared" ref="F658" si="323">B658*$C$52</f>
        <v>0</v>
      </c>
      <c r="G658" s="202" t="str">
        <f>IFERROR(VLOOKUP(A658,'[2]CÓDIGOS E PREÇOS'!$C$4:$D$303,2,0),"verificar item")</f>
        <v>verificar item</v>
      </c>
      <c r="H658" s="203" t="e">
        <f t="shared" ref="H658" si="324">G658*E658</f>
        <v>#VALUE!</v>
      </c>
      <c r="I658" s="204"/>
      <c r="J658" s="205"/>
      <c r="L658" s="206" t="str">
        <f t="shared" ref="L658" si="325">A658</f>
        <v>MOSTARDA HEMMER</v>
      </c>
      <c r="M658" s="207">
        <f t="shared" ref="M658" si="326">F658</f>
        <v>0</v>
      </c>
      <c r="N658" s="208" t="str">
        <f t="shared" ref="N658" si="327">C658</f>
        <v>KG</v>
      </c>
    </row>
    <row r="659" spans="1:14" ht="15.75" thickBot="1" x14ac:dyDescent="0.3">
      <c r="A659" s="197" t="s">
        <v>105</v>
      </c>
      <c r="B659" s="198">
        <v>0.05</v>
      </c>
      <c r="C659" s="199" t="s">
        <v>193</v>
      </c>
      <c r="D659" s="200">
        <v>1</v>
      </c>
      <c r="E659" s="198">
        <f t="shared" si="316"/>
        <v>0.05</v>
      </c>
      <c r="F659" s="201">
        <f t="shared" si="317"/>
        <v>0</v>
      </c>
      <c r="G659" s="202">
        <f>IFERROR(VLOOKUP(A659,'[2]CÓDIGOS E PREÇOS'!$C$4:$D$303,2,0),"verificar item")</f>
        <v>33.520000000000003</v>
      </c>
      <c r="H659" s="203">
        <f t="shared" si="318"/>
        <v>1.6760000000000002</v>
      </c>
      <c r="I659" s="204"/>
      <c r="J659" s="205"/>
      <c r="L659" s="206" t="str">
        <f t="shared" si="319"/>
        <v>AZEITE EXTRA VIRGEM</v>
      </c>
      <c r="M659" s="207">
        <f t="shared" si="320"/>
        <v>0</v>
      </c>
      <c r="N659" s="208" t="str">
        <f t="shared" si="321"/>
        <v>KG</v>
      </c>
    </row>
    <row r="660" spans="1:14" ht="15.75" thickBot="1" x14ac:dyDescent="0.3">
      <c r="A660" s="209" t="s">
        <v>265</v>
      </c>
      <c r="B660" s="210">
        <f>SUM(B654:B659)</f>
        <v>1.0999999999999999</v>
      </c>
      <c r="C660" s="211"/>
      <c r="D660" s="211"/>
      <c r="E660" s="211"/>
      <c r="F660" s="211"/>
      <c r="G660" s="212"/>
      <c r="H660" s="224" t="e">
        <f>SUM(H654:H659)</f>
        <v>#VALUE!</v>
      </c>
      <c r="I660" s="214"/>
      <c r="J660" s="215"/>
      <c r="L660" s="216" t="s">
        <v>266</v>
      </c>
      <c r="M660" s="217">
        <f>SUM(M654:M659)</f>
        <v>0</v>
      </c>
      <c r="N660" s="216" t="s">
        <v>193</v>
      </c>
    </row>
    <row r="661" spans="1:14" ht="15.75" thickBot="1" x14ac:dyDescent="0.3"/>
    <row r="662" spans="1:14" ht="16.5" thickBot="1" x14ac:dyDescent="0.3">
      <c r="A662" s="163" t="s">
        <v>243</v>
      </c>
      <c r="B662" s="164"/>
      <c r="C662" s="164"/>
      <c r="D662" s="164"/>
      <c r="E662" s="164"/>
      <c r="F662" s="164"/>
      <c r="G662" s="165"/>
      <c r="H662" s="166"/>
      <c r="I662" s="164"/>
      <c r="J662" s="167"/>
    </row>
    <row r="663" spans="1:14" ht="15.75" thickBot="1" x14ac:dyDescent="0.3">
      <c r="A663" s="168" t="s">
        <v>244</v>
      </c>
      <c r="B663" s="169" t="s">
        <v>316</v>
      </c>
      <c r="C663" s="170"/>
      <c r="D663" s="170"/>
      <c r="E663" s="171"/>
      <c r="F663" s="171"/>
      <c r="G663" s="172"/>
      <c r="H663" s="179" t="s">
        <v>245</v>
      </c>
      <c r="I663" s="174"/>
      <c r="J663" s="175"/>
      <c r="L663" t="str">
        <f>B663</f>
        <v>PESTO</v>
      </c>
    </row>
    <row r="664" spans="1:14" ht="15.75" thickBot="1" x14ac:dyDescent="0.3">
      <c r="A664" s="168" t="s">
        <v>246</v>
      </c>
      <c r="B664" s="169"/>
      <c r="C664" s="170"/>
      <c r="D664" s="176"/>
      <c r="E664" s="177"/>
      <c r="F664" s="177"/>
      <c r="G664" s="178"/>
      <c r="H664" s="255" t="s">
        <v>247</v>
      </c>
      <c r="I664" s="256"/>
      <c r="J664" s="175">
        <f>[1]MENU!H701</f>
        <v>0</v>
      </c>
    </row>
    <row r="665" spans="1:14" ht="15.75" thickBot="1" x14ac:dyDescent="0.3">
      <c r="A665" s="180" t="s">
        <v>248</v>
      </c>
      <c r="B665" s="174"/>
      <c r="C665" s="181">
        <v>1</v>
      </c>
      <c r="D665" s="182" t="s">
        <v>249</v>
      </c>
      <c r="E665" s="183"/>
      <c r="F665" s="183"/>
      <c r="G665" s="184"/>
      <c r="H665" s="253" t="s">
        <v>250</v>
      </c>
      <c r="I665" s="254"/>
      <c r="J665" s="175" t="e">
        <f>J666/C665</f>
        <v>#VALUE!</v>
      </c>
      <c r="L665" t="s">
        <v>251</v>
      </c>
    </row>
    <row r="666" spans="1:14" ht="15.75" thickBot="1" x14ac:dyDescent="0.3">
      <c r="A666" s="180" t="s">
        <v>252</v>
      </c>
      <c r="B666" s="185"/>
      <c r="C666" s="186">
        <f>B675</f>
        <v>0.5</v>
      </c>
      <c r="D666" s="187" t="s">
        <v>253</v>
      </c>
      <c r="E666" s="183"/>
      <c r="F666" s="183"/>
      <c r="G666" s="184"/>
      <c r="H666" s="179" t="s">
        <v>254</v>
      </c>
      <c r="I666" s="174"/>
      <c r="J666" s="175" t="e">
        <f>H675</f>
        <v>#VALUE!</v>
      </c>
    </row>
    <row r="667" spans="1:14" ht="15.75" thickBot="1" x14ac:dyDescent="0.3">
      <c r="A667" s="180" t="s">
        <v>201</v>
      </c>
      <c r="B667" s="185"/>
      <c r="C667" s="188">
        <f>[1]MENU!F701</f>
        <v>0</v>
      </c>
      <c r="D667" s="187" t="s">
        <v>255</v>
      </c>
      <c r="E667" s="183"/>
      <c r="F667" s="183"/>
      <c r="G667" s="184"/>
      <c r="H667" s="179" t="s">
        <v>256</v>
      </c>
      <c r="I667" s="185"/>
      <c r="J667" s="190" t="e">
        <f>(J664-J665)/J664</f>
        <v>#VALUE!</v>
      </c>
    </row>
    <row r="668" spans="1:14" ht="15.75" thickBot="1" x14ac:dyDescent="0.3">
      <c r="A668" s="182" t="s">
        <v>257</v>
      </c>
      <c r="B668" s="181" t="s">
        <v>258</v>
      </c>
      <c r="C668" s="181" t="s">
        <v>259</v>
      </c>
      <c r="D668" s="181" t="s">
        <v>260</v>
      </c>
      <c r="E668" s="181" t="s">
        <v>261</v>
      </c>
      <c r="F668" s="191" t="s">
        <v>201</v>
      </c>
      <c r="G668" s="192" t="s">
        <v>262</v>
      </c>
      <c r="H668" s="223" t="s">
        <v>263</v>
      </c>
      <c r="I668" s="194"/>
      <c r="J668" s="195"/>
      <c r="L668" s="196" t="s">
        <v>257</v>
      </c>
      <c r="M668" s="196" t="s">
        <v>264</v>
      </c>
      <c r="N668" s="196" t="s">
        <v>259</v>
      </c>
    </row>
    <row r="669" spans="1:14" x14ac:dyDescent="0.25">
      <c r="A669" s="197" t="s">
        <v>101</v>
      </c>
      <c r="B669" s="198">
        <v>0.2</v>
      </c>
      <c r="C669" s="199" t="s">
        <v>193</v>
      </c>
      <c r="D669" s="200">
        <v>1</v>
      </c>
      <c r="E669" s="198">
        <f>B669/D669</f>
        <v>0.2</v>
      </c>
      <c r="F669" s="201">
        <f>B669*$C$52</f>
        <v>0</v>
      </c>
      <c r="G669" s="202" t="str">
        <f>IFERROR(VLOOKUP(A669,'[2]CÓDIGOS E PREÇOS'!$C$4:$D$303,2,0),"verificar item")</f>
        <v>verificar item</v>
      </c>
      <c r="H669" s="203" t="e">
        <f>G669*E669</f>
        <v>#VALUE!</v>
      </c>
      <c r="I669" s="204"/>
      <c r="J669" s="205"/>
      <c r="L669" s="206" t="str">
        <f>A669</f>
        <v>MANJERICÃO</v>
      </c>
      <c r="M669" s="207">
        <f>F669</f>
        <v>0</v>
      </c>
      <c r="N669" s="208" t="str">
        <f>C669</f>
        <v>KG</v>
      </c>
    </row>
    <row r="670" spans="1:14" x14ac:dyDescent="0.25">
      <c r="A670" s="197" t="s">
        <v>88</v>
      </c>
      <c r="B670" s="198">
        <v>0.05</v>
      </c>
      <c r="C670" s="199" t="s">
        <v>193</v>
      </c>
      <c r="D670" s="200">
        <v>1</v>
      </c>
      <c r="E670" s="198">
        <f t="shared" ref="E670:E674" si="328">B670/D670</f>
        <v>0.05</v>
      </c>
      <c r="F670" s="201">
        <f t="shared" ref="F670:F674" si="329">B670*$C$52</f>
        <v>0</v>
      </c>
      <c r="G670" s="202">
        <f>IFERROR(VLOOKUP(A670,'[2]CÓDIGOS E PREÇOS'!$C$4:$D$303,2,0),"verificar item")</f>
        <v>22</v>
      </c>
      <c r="H670" s="203">
        <f t="shared" ref="H670:H674" si="330">G670*E670</f>
        <v>1.1000000000000001</v>
      </c>
      <c r="I670" s="204"/>
      <c r="J670" s="205"/>
      <c r="L670" s="206" t="str">
        <f t="shared" ref="L670:L674" si="331">A670</f>
        <v>ALHO</v>
      </c>
      <c r="M670" s="207">
        <f t="shared" ref="M670:M674" si="332">F670</f>
        <v>0</v>
      </c>
      <c r="N670" s="208" t="str">
        <f t="shared" ref="N670:N674" si="333">C670</f>
        <v>KG</v>
      </c>
    </row>
    <row r="671" spans="1:14" x14ac:dyDescent="0.25">
      <c r="A671" s="197" t="s">
        <v>141</v>
      </c>
      <c r="B671" s="198">
        <v>0.1</v>
      </c>
      <c r="C671" s="199" t="s">
        <v>193</v>
      </c>
      <c r="D671" s="200">
        <v>1</v>
      </c>
      <c r="E671" s="198">
        <f t="shared" si="328"/>
        <v>0.1</v>
      </c>
      <c r="F671" s="201">
        <f t="shared" si="329"/>
        <v>0</v>
      </c>
      <c r="G671" s="202">
        <f>IFERROR(VLOOKUP(A671,'[2]CÓDIGOS E PREÇOS'!$C$4:$D$303,2,0),"verificar item")</f>
        <v>50.96</v>
      </c>
      <c r="H671" s="203">
        <f t="shared" si="330"/>
        <v>5.0960000000000001</v>
      </c>
      <c r="I671" s="204"/>
      <c r="J671" s="205"/>
      <c r="L671" s="206" t="str">
        <f t="shared" si="331"/>
        <v>QUEIJO PARMESÃO</v>
      </c>
      <c r="M671" s="207">
        <f t="shared" si="332"/>
        <v>0</v>
      </c>
      <c r="N671" s="208" t="str">
        <f t="shared" si="333"/>
        <v>KG</v>
      </c>
    </row>
    <row r="672" spans="1:14" x14ac:dyDescent="0.25">
      <c r="A672" s="197" t="s">
        <v>105</v>
      </c>
      <c r="B672" s="198">
        <v>0.03</v>
      </c>
      <c r="C672" s="199" t="s">
        <v>193</v>
      </c>
      <c r="D672" s="200">
        <v>1</v>
      </c>
      <c r="E672" s="198">
        <f t="shared" si="328"/>
        <v>0.03</v>
      </c>
      <c r="F672" s="201">
        <f t="shared" si="329"/>
        <v>0</v>
      </c>
      <c r="G672" s="202">
        <f>IFERROR(VLOOKUP(A672,'[2]CÓDIGOS E PREÇOS'!$C$4:$D$303,2,0),"verificar item")</f>
        <v>33.520000000000003</v>
      </c>
      <c r="H672" s="203">
        <f t="shared" si="330"/>
        <v>1.0056</v>
      </c>
      <c r="I672" s="204"/>
      <c r="J672" s="205"/>
      <c r="L672" s="206" t="str">
        <f t="shared" si="331"/>
        <v>AZEITE EXTRA VIRGEM</v>
      </c>
      <c r="M672" s="207">
        <f t="shared" si="332"/>
        <v>0</v>
      </c>
      <c r="N672" s="208" t="str">
        <f t="shared" si="333"/>
        <v>KG</v>
      </c>
    </row>
    <row r="673" spans="1:14" x14ac:dyDescent="0.25">
      <c r="A673" s="197" t="s">
        <v>374</v>
      </c>
      <c r="B673" s="198">
        <v>0.1</v>
      </c>
      <c r="C673" s="199" t="s">
        <v>193</v>
      </c>
      <c r="D673" s="200">
        <v>1</v>
      </c>
      <c r="E673" s="198">
        <f t="shared" si="328"/>
        <v>0.1</v>
      </c>
      <c r="F673" s="201">
        <f t="shared" si="329"/>
        <v>0</v>
      </c>
      <c r="G673" s="202" t="str">
        <f>IFERROR(VLOOKUP(A673,'[2]CÓDIGOS E PREÇOS'!$C$4:$D$303,2,0),"verificar item")</f>
        <v>verificar item</v>
      </c>
      <c r="H673" s="203" t="e">
        <f t="shared" si="330"/>
        <v>#VALUE!</v>
      </c>
      <c r="I673" s="204"/>
      <c r="J673" s="205"/>
      <c r="L673" s="206" t="str">
        <f t="shared" si="331"/>
        <v>CASTANHA DO PARÁ</v>
      </c>
      <c r="M673" s="207">
        <f t="shared" si="332"/>
        <v>0</v>
      </c>
      <c r="N673" s="208" t="str">
        <f t="shared" si="333"/>
        <v>KG</v>
      </c>
    </row>
    <row r="674" spans="1:14" ht="15.75" thickBot="1" x14ac:dyDescent="0.3">
      <c r="A674" s="197" t="s">
        <v>348</v>
      </c>
      <c r="B674" s="198">
        <v>0.02</v>
      </c>
      <c r="C674" s="199" t="s">
        <v>193</v>
      </c>
      <c r="D674" s="200">
        <v>1</v>
      </c>
      <c r="E674" s="198">
        <f t="shared" si="328"/>
        <v>0.02</v>
      </c>
      <c r="F674" s="201">
        <f t="shared" si="329"/>
        <v>0</v>
      </c>
      <c r="G674" s="202">
        <f>IFERROR(VLOOKUP(A674,'[2]CÓDIGOS E PREÇOS'!$C$4:$D$303,2,0),"verificar item")</f>
        <v>2.2000000000000002</v>
      </c>
      <c r="H674" s="203">
        <f t="shared" si="330"/>
        <v>4.4000000000000004E-2</v>
      </c>
      <c r="I674" s="204"/>
      <c r="J674" s="205"/>
      <c r="L674" s="206" t="str">
        <f t="shared" si="331"/>
        <v>SAL</v>
      </c>
      <c r="M674" s="207">
        <f t="shared" si="332"/>
        <v>0</v>
      </c>
      <c r="N674" s="208" t="str">
        <f t="shared" si="333"/>
        <v>KG</v>
      </c>
    </row>
    <row r="675" spans="1:14" ht="15.75" thickBot="1" x14ac:dyDescent="0.3">
      <c r="A675" s="209" t="s">
        <v>265</v>
      </c>
      <c r="B675" s="210">
        <f>SUM(B669:B674)</f>
        <v>0.5</v>
      </c>
      <c r="C675" s="211"/>
      <c r="D675" s="211"/>
      <c r="E675" s="211"/>
      <c r="F675" s="211"/>
      <c r="G675" s="212"/>
      <c r="H675" s="224" t="e">
        <f>SUM(H669:H674)</f>
        <v>#VALUE!</v>
      </c>
      <c r="I675" s="214"/>
      <c r="J675" s="215"/>
      <c r="L675" s="216" t="s">
        <v>266</v>
      </c>
      <c r="M675" s="217">
        <f>SUM(M669:M674)</f>
        <v>0</v>
      </c>
      <c r="N675" s="216" t="s">
        <v>193</v>
      </c>
    </row>
    <row r="676" spans="1:14" ht="15.75" thickBot="1" x14ac:dyDescent="0.3"/>
    <row r="677" spans="1:14" ht="16.5" thickBot="1" x14ac:dyDescent="0.3">
      <c r="A677" s="163" t="s">
        <v>243</v>
      </c>
      <c r="B677" s="164"/>
      <c r="C677" s="164"/>
      <c r="D677" s="164"/>
      <c r="E677" s="164"/>
      <c r="F677" s="164"/>
      <c r="G677" s="165"/>
      <c r="H677" s="166"/>
      <c r="I677" s="164"/>
      <c r="J677" s="167"/>
    </row>
    <row r="678" spans="1:14" ht="15.75" thickBot="1" x14ac:dyDescent="0.3">
      <c r="A678" s="168" t="s">
        <v>244</v>
      </c>
      <c r="B678" s="169" t="s">
        <v>375</v>
      </c>
      <c r="C678" s="170"/>
      <c r="D678" s="170"/>
      <c r="E678" s="171"/>
      <c r="F678" s="171"/>
      <c r="G678" s="172"/>
      <c r="H678" s="179" t="s">
        <v>245</v>
      </c>
      <c r="I678" s="174"/>
      <c r="J678" s="175"/>
      <c r="L678" t="str">
        <f>B678</f>
        <v>RAJMA PATTIES</v>
      </c>
    </row>
    <row r="679" spans="1:14" ht="15.75" thickBot="1" x14ac:dyDescent="0.3">
      <c r="A679" s="168" t="s">
        <v>246</v>
      </c>
      <c r="B679" s="169"/>
      <c r="C679" s="170"/>
      <c r="D679" s="176"/>
      <c r="E679" s="177"/>
      <c r="F679" s="177"/>
      <c r="G679" s="178"/>
      <c r="H679" s="255" t="s">
        <v>247</v>
      </c>
      <c r="I679" s="256"/>
      <c r="J679" s="175">
        <f>[1]MENU!H710</f>
        <v>0</v>
      </c>
    </row>
    <row r="680" spans="1:14" ht="15.75" thickBot="1" x14ac:dyDescent="0.3">
      <c r="A680" s="180" t="s">
        <v>248</v>
      </c>
      <c r="B680" s="174"/>
      <c r="C680" s="181">
        <v>1</v>
      </c>
      <c r="D680" s="182" t="s">
        <v>249</v>
      </c>
      <c r="E680" s="183"/>
      <c r="F680" s="183"/>
      <c r="G680" s="184"/>
      <c r="H680" s="253" t="s">
        <v>250</v>
      </c>
      <c r="I680" s="254"/>
      <c r="J680" s="175" t="e">
        <f>J681/C680</f>
        <v>#VALUE!</v>
      </c>
      <c r="L680" t="s">
        <v>251</v>
      </c>
    </row>
    <row r="681" spans="1:14" ht="15.75" thickBot="1" x14ac:dyDescent="0.3">
      <c r="A681" s="180" t="s">
        <v>252</v>
      </c>
      <c r="B681" s="185"/>
      <c r="C681" s="186">
        <f>B695</f>
        <v>0.72900000000000009</v>
      </c>
      <c r="D681" s="187" t="s">
        <v>253</v>
      </c>
      <c r="E681" s="183"/>
      <c r="F681" s="183"/>
      <c r="G681" s="184"/>
      <c r="H681" s="179" t="s">
        <v>254</v>
      </c>
      <c r="I681" s="174"/>
      <c r="J681" s="175" t="e">
        <f>H695</f>
        <v>#VALUE!</v>
      </c>
    </row>
    <row r="682" spans="1:14" ht="15.75" thickBot="1" x14ac:dyDescent="0.3">
      <c r="A682" s="180" t="s">
        <v>201</v>
      </c>
      <c r="B682" s="185"/>
      <c r="C682" s="188">
        <f>[1]MENU!F710</f>
        <v>0</v>
      </c>
      <c r="D682" s="187" t="s">
        <v>255</v>
      </c>
      <c r="E682" s="183"/>
      <c r="F682" s="183"/>
      <c r="G682" s="184"/>
      <c r="H682" s="179" t="s">
        <v>256</v>
      </c>
      <c r="I682" s="185"/>
      <c r="J682" s="190" t="e">
        <f>(J679-J680)/J679</f>
        <v>#VALUE!</v>
      </c>
    </row>
    <row r="683" spans="1:14" ht="15.75" thickBot="1" x14ac:dyDescent="0.3">
      <c r="A683" s="182" t="s">
        <v>257</v>
      </c>
      <c r="B683" s="181" t="s">
        <v>258</v>
      </c>
      <c r="C683" s="181" t="s">
        <v>259</v>
      </c>
      <c r="D683" s="181" t="s">
        <v>260</v>
      </c>
      <c r="E683" s="181" t="s">
        <v>261</v>
      </c>
      <c r="F683" s="191" t="s">
        <v>201</v>
      </c>
      <c r="G683" s="192" t="s">
        <v>262</v>
      </c>
      <c r="H683" s="223" t="s">
        <v>263</v>
      </c>
      <c r="I683" s="194"/>
      <c r="J683" s="195"/>
      <c r="L683" s="196" t="s">
        <v>257</v>
      </c>
      <c r="M683" s="196" t="s">
        <v>264</v>
      </c>
      <c r="N683" s="196" t="s">
        <v>259</v>
      </c>
    </row>
    <row r="684" spans="1:14" x14ac:dyDescent="0.25">
      <c r="A684" s="197" t="s">
        <v>128</v>
      </c>
      <c r="B684" s="198">
        <v>0.5</v>
      </c>
      <c r="C684" s="199" t="s">
        <v>193</v>
      </c>
      <c r="D684" s="200">
        <v>1</v>
      </c>
      <c r="E684" s="198">
        <f>B684/D684</f>
        <v>0.5</v>
      </c>
      <c r="F684" s="201">
        <f>B684*$C$52</f>
        <v>0</v>
      </c>
      <c r="G684" s="202" t="str">
        <f>IFERROR(VLOOKUP(A684,'[2]CÓDIGOS E PREÇOS'!$C$4:$D$303,2,0),"verificar item")</f>
        <v>verificar item</v>
      </c>
      <c r="H684" s="203" t="e">
        <f>G684*E684</f>
        <v>#VALUE!</v>
      </c>
      <c r="I684" s="204"/>
      <c r="J684" s="205"/>
      <c r="L684" s="206" t="str">
        <f>A684</f>
        <v>FEIJÃO VERMELHO</v>
      </c>
      <c r="M684" s="207">
        <f>F684</f>
        <v>0</v>
      </c>
      <c r="N684" s="208" t="str">
        <f>C684</f>
        <v>KG</v>
      </c>
    </row>
    <row r="685" spans="1:14" x14ac:dyDescent="0.25">
      <c r="A685" s="197" t="s">
        <v>112</v>
      </c>
      <c r="B685" s="198">
        <v>0.05</v>
      </c>
      <c r="C685" s="199" t="s">
        <v>193</v>
      </c>
      <c r="D685" s="200">
        <v>1</v>
      </c>
      <c r="E685" s="198">
        <f t="shared" ref="E685:E686" si="334">B685/D685</f>
        <v>0.05</v>
      </c>
      <c r="F685" s="201">
        <f t="shared" ref="F685:F686" si="335">B685*$C$52</f>
        <v>0</v>
      </c>
      <c r="G685" s="202">
        <f>IFERROR(VLOOKUP(A685,'[2]CÓDIGOS E PREÇOS'!$C$4:$D$303,2,0),"verificar item")</f>
        <v>44.95</v>
      </c>
      <c r="H685" s="203">
        <f t="shared" ref="H685:H686" si="336">G685*E685</f>
        <v>2.2475000000000001</v>
      </c>
      <c r="I685" s="204"/>
      <c r="J685" s="205"/>
      <c r="L685" s="206" t="str">
        <f t="shared" ref="L685:L686" si="337">A685</f>
        <v>MANTEIGA</v>
      </c>
      <c r="M685" s="207">
        <f t="shared" ref="M685:M686" si="338">F685</f>
        <v>0</v>
      </c>
      <c r="N685" s="208" t="str">
        <f t="shared" ref="N685:N686" si="339">C685</f>
        <v>KG</v>
      </c>
    </row>
    <row r="686" spans="1:14" x14ac:dyDescent="0.25">
      <c r="A686" s="197" t="s">
        <v>348</v>
      </c>
      <c r="B686" s="198">
        <v>0.02</v>
      </c>
      <c r="C686" s="199" t="s">
        <v>193</v>
      </c>
      <c r="D686" s="200">
        <v>1</v>
      </c>
      <c r="E686" s="198">
        <f t="shared" si="334"/>
        <v>0.02</v>
      </c>
      <c r="F686" s="201">
        <f t="shared" si="335"/>
        <v>0</v>
      </c>
      <c r="G686" s="202">
        <f>IFERROR(VLOOKUP(A686,'[2]CÓDIGOS E PREÇOS'!$C$4:$D$303,2,0),"verificar item")</f>
        <v>2.2000000000000002</v>
      </c>
      <c r="H686" s="203">
        <f t="shared" si="336"/>
        <v>4.4000000000000004E-2</v>
      </c>
      <c r="I686" s="204"/>
      <c r="J686" s="205"/>
      <c r="L686" s="206" t="str">
        <f t="shared" si="337"/>
        <v>SAL</v>
      </c>
      <c r="M686" s="207">
        <f t="shared" si="338"/>
        <v>0</v>
      </c>
      <c r="N686" s="208" t="str">
        <f t="shared" si="339"/>
        <v>KG</v>
      </c>
    </row>
    <row r="687" spans="1:14" x14ac:dyDescent="0.25">
      <c r="A687" s="197" t="s">
        <v>292</v>
      </c>
      <c r="B687" s="198">
        <v>0.1</v>
      </c>
      <c r="C687" s="199" t="s">
        <v>193</v>
      </c>
      <c r="D687" s="200">
        <v>1</v>
      </c>
      <c r="E687" s="198">
        <f t="shared" ref="E687:E694" si="340">B687/D687</f>
        <v>0.1</v>
      </c>
      <c r="F687" s="201">
        <f t="shared" ref="F687:F694" si="341">B687*$C$52</f>
        <v>0</v>
      </c>
      <c r="G687" s="202" t="str">
        <f>IFERROR(VLOOKUP(A687,'[2]CÓDIGOS E PREÇOS'!$C$4:$D$303,2,0),"verificar item")</f>
        <v>verificar item</v>
      </c>
      <c r="H687" s="203" t="e">
        <f t="shared" ref="H687:H691" si="342">G687*E687</f>
        <v>#VALUE!</v>
      </c>
      <c r="I687" s="204"/>
      <c r="J687" s="205"/>
      <c r="L687" s="206" t="str">
        <f t="shared" ref="L687:L694" si="343">A687</f>
        <v>CEBOLA CARAMELIZADA</v>
      </c>
      <c r="M687" s="207">
        <f t="shared" ref="M687:M694" si="344">F687</f>
        <v>0</v>
      </c>
      <c r="N687" s="208" t="str">
        <f t="shared" ref="N687:N694" si="345">C687</f>
        <v>KG</v>
      </c>
    </row>
    <row r="688" spans="1:14" x14ac:dyDescent="0.25">
      <c r="A688" s="197" t="s">
        <v>129</v>
      </c>
      <c r="B688" s="198">
        <v>5.0000000000000001E-3</v>
      </c>
      <c r="C688" s="199" t="s">
        <v>193</v>
      </c>
      <c r="D688" s="200">
        <v>1</v>
      </c>
      <c r="E688" s="198">
        <f t="shared" si="340"/>
        <v>5.0000000000000001E-3</v>
      </c>
      <c r="F688" s="201">
        <f t="shared" si="341"/>
        <v>0</v>
      </c>
      <c r="G688" s="202" t="str">
        <f>IFERROR(VLOOKUP(A688,'[2]CÓDIGOS E PREÇOS'!$C$4:$D$303,2,0),"verificar item")</f>
        <v>verificar item</v>
      </c>
      <c r="H688" s="203" t="e">
        <f t="shared" si="342"/>
        <v>#VALUE!</v>
      </c>
      <c r="I688" s="204"/>
      <c r="J688" s="205"/>
      <c r="L688" s="206" t="str">
        <f t="shared" si="343"/>
        <v>CURRY</v>
      </c>
      <c r="M688" s="207">
        <f t="shared" si="344"/>
        <v>0</v>
      </c>
      <c r="N688" s="208" t="str">
        <f t="shared" si="345"/>
        <v>KG</v>
      </c>
    </row>
    <row r="689" spans="1:14" x14ac:dyDescent="0.25">
      <c r="A689" s="197" t="s">
        <v>376</v>
      </c>
      <c r="B689" s="198">
        <v>5.0000000000000001E-3</v>
      </c>
      <c r="C689" s="199" t="s">
        <v>193</v>
      </c>
      <c r="D689" s="200">
        <v>1</v>
      </c>
      <c r="E689" s="198">
        <f t="shared" si="340"/>
        <v>5.0000000000000001E-3</v>
      </c>
      <c r="F689" s="201">
        <f t="shared" si="341"/>
        <v>0</v>
      </c>
      <c r="G689" s="202">
        <f>IFERROR(VLOOKUP(A689,'[2]CÓDIGOS E PREÇOS'!$C$4:$D$303,2,0),"verificar item")</f>
        <v>30.5</v>
      </c>
      <c r="H689" s="203">
        <f t="shared" si="342"/>
        <v>0.1525</v>
      </c>
      <c r="I689" s="204"/>
      <c r="J689" s="205"/>
      <c r="L689" s="206" t="str">
        <f t="shared" si="343"/>
        <v>COMINHO</v>
      </c>
      <c r="M689" s="207">
        <f t="shared" si="344"/>
        <v>0</v>
      </c>
      <c r="N689" s="208" t="str">
        <f t="shared" si="345"/>
        <v>KG</v>
      </c>
    </row>
    <row r="690" spans="1:14" x14ac:dyDescent="0.25">
      <c r="A690" s="197" t="s">
        <v>276</v>
      </c>
      <c r="B690" s="198">
        <v>2E-3</v>
      </c>
      <c r="C690" s="199" t="s">
        <v>193</v>
      </c>
      <c r="D690" s="200">
        <v>1</v>
      </c>
      <c r="E690" s="198">
        <f t="shared" si="340"/>
        <v>2E-3</v>
      </c>
      <c r="F690" s="201">
        <f t="shared" si="341"/>
        <v>0</v>
      </c>
      <c r="G690" s="202">
        <f>IFERROR(VLOOKUP(A690,'[2]CÓDIGOS E PREÇOS'!$C$4:$D$303,2,0),"verificar item")</f>
        <v>19.2</v>
      </c>
      <c r="H690" s="203">
        <f t="shared" si="342"/>
        <v>3.8399999999999997E-2</v>
      </c>
      <c r="I690" s="204"/>
      <c r="J690" s="205"/>
      <c r="L690" s="206" t="str">
        <f t="shared" si="343"/>
        <v>PIMENTA CALABRESA</v>
      </c>
      <c r="M690" s="207">
        <f t="shared" si="344"/>
        <v>0</v>
      </c>
      <c r="N690" s="208" t="str">
        <f t="shared" si="345"/>
        <v>KG</v>
      </c>
    </row>
    <row r="691" spans="1:14" x14ac:dyDescent="0.25">
      <c r="A691" s="197" t="s">
        <v>377</v>
      </c>
      <c r="B691" s="198">
        <v>2E-3</v>
      </c>
      <c r="C691" s="199" t="s">
        <v>193</v>
      </c>
      <c r="D691" s="200">
        <v>1</v>
      </c>
      <c r="E691" s="198">
        <f t="shared" si="340"/>
        <v>2E-3</v>
      </c>
      <c r="F691" s="201">
        <f t="shared" si="341"/>
        <v>0</v>
      </c>
      <c r="G691" s="202" t="str">
        <f>IFERROR(VLOOKUP(A691,'[2]CÓDIGOS E PREÇOS'!$C$4:$D$303,2,0),"verificar item")</f>
        <v>verificar item</v>
      </c>
      <c r="H691" s="203" t="e">
        <f t="shared" si="342"/>
        <v>#VALUE!</v>
      </c>
      <c r="I691" s="204"/>
      <c r="J691" s="205"/>
      <c r="L691" s="206" t="str">
        <f t="shared" si="343"/>
        <v>GENGIBRE EM PÓ</v>
      </c>
      <c r="M691" s="207">
        <f t="shared" si="344"/>
        <v>0</v>
      </c>
      <c r="N691" s="208" t="str">
        <f t="shared" si="345"/>
        <v>KG</v>
      </c>
    </row>
    <row r="692" spans="1:14" x14ac:dyDescent="0.25">
      <c r="A692" s="197" t="s">
        <v>378</v>
      </c>
      <c r="B692" s="198">
        <v>1.4999999999999999E-2</v>
      </c>
      <c r="C692" s="199" t="s">
        <v>193</v>
      </c>
      <c r="D692" s="200">
        <v>1</v>
      </c>
      <c r="E692" s="198">
        <f t="shared" si="340"/>
        <v>1.4999999999999999E-2</v>
      </c>
      <c r="F692" s="201">
        <f t="shared" si="341"/>
        <v>0</v>
      </c>
      <c r="G692" s="202" t="str">
        <f>IFERROR(VLOOKUP(A692,'[2]CÓDIGOS E PREÇOS'!$C$4:$D$303,2,0),"verificar item")</f>
        <v>verificar item</v>
      </c>
      <c r="H692" s="203"/>
      <c r="I692" s="204"/>
      <c r="J692" s="205"/>
      <c r="L692" s="206" t="str">
        <f t="shared" si="343"/>
        <v>SEMENTE DE LINHAÇA</v>
      </c>
      <c r="M692" s="207">
        <f t="shared" si="344"/>
        <v>0</v>
      </c>
      <c r="N692" s="208" t="str">
        <f t="shared" si="345"/>
        <v>KG</v>
      </c>
    </row>
    <row r="693" spans="1:14" x14ac:dyDescent="0.25">
      <c r="A693" s="197" t="s">
        <v>379</v>
      </c>
      <c r="B693" s="198">
        <v>1.4999999999999999E-2</v>
      </c>
      <c r="C693" s="199" t="s">
        <v>193</v>
      </c>
      <c r="D693" s="200">
        <v>1</v>
      </c>
      <c r="E693" s="198">
        <f t="shared" si="340"/>
        <v>1.4999999999999999E-2</v>
      </c>
      <c r="F693" s="201">
        <f t="shared" si="341"/>
        <v>0</v>
      </c>
      <c r="G693" s="202" t="str">
        <f>IFERROR(VLOOKUP(A693,'[2]CÓDIGOS E PREÇOS'!$C$4:$D$303,2,0),"verificar item")</f>
        <v>verificar item</v>
      </c>
      <c r="H693" s="203"/>
      <c r="I693" s="204"/>
      <c r="J693" s="205"/>
      <c r="L693" s="206" t="str">
        <f t="shared" si="343"/>
        <v>SEMENTE DE CHIA</v>
      </c>
      <c r="M693" s="207">
        <f t="shared" si="344"/>
        <v>0</v>
      </c>
      <c r="N693" s="208" t="str">
        <f t="shared" si="345"/>
        <v>KG</v>
      </c>
    </row>
    <row r="694" spans="1:14" ht="15.75" thickBot="1" x14ac:dyDescent="0.3">
      <c r="A694" s="197" t="s">
        <v>380</v>
      </c>
      <c r="B694" s="198">
        <v>1.4999999999999999E-2</v>
      </c>
      <c r="C694" s="199" t="s">
        <v>193</v>
      </c>
      <c r="D694" s="200">
        <v>2</v>
      </c>
      <c r="E694" s="198">
        <f t="shared" si="340"/>
        <v>7.4999999999999997E-3</v>
      </c>
      <c r="F694" s="201">
        <f t="shared" si="341"/>
        <v>0</v>
      </c>
      <c r="G694" s="202" t="str">
        <f>IFERROR(VLOOKUP(A694,'[2]CÓDIGOS E PREÇOS'!$C$4:$D$303,2,0),"verificar item")</f>
        <v>verificar item</v>
      </c>
      <c r="H694" s="203"/>
      <c r="I694" s="204"/>
      <c r="J694" s="205"/>
      <c r="L694" s="206" t="str">
        <f t="shared" si="343"/>
        <v>SEMENTE DE GIRASSOL</v>
      </c>
      <c r="M694" s="207">
        <f t="shared" si="344"/>
        <v>0</v>
      </c>
      <c r="N694" s="208" t="str">
        <f t="shared" si="345"/>
        <v>KG</v>
      </c>
    </row>
    <row r="695" spans="1:14" ht="15.75" thickBot="1" x14ac:dyDescent="0.3">
      <c r="A695" s="209" t="s">
        <v>265</v>
      </c>
      <c r="B695" s="210">
        <f>SUM(B684:B694)</f>
        <v>0.72900000000000009</v>
      </c>
      <c r="C695" s="211"/>
      <c r="D695" s="211"/>
      <c r="E695" s="211"/>
      <c r="F695" s="211"/>
      <c r="G695" s="212"/>
      <c r="H695" s="224" t="e">
        <f>SUM(H684:H694)</f>
        <v>#VALUE!</v>
      </c>
      <c r="I695" s="214"/>
      <c r="J695" s="215"/>
      <c r="L695" s="216" t="s">
        <v>266</v>
      </c>
      <c r="M695" s="217">
        <f>SUM(M684:M694)</f>
        <v>0</v>
      </c>
      <c r="N695" s="216" t="s">
        <v>193</v>
      </c>
    </row>
    <row r="696" spans="1:14" ht="15.75" thickBot="1" x14ac:dyDescent="0.3"/>
    <row r="697" spans="1:14" ht="16.5" thickBot="1" x14ac:dyDescent="0.3">
      <c r="A697" s="163" t="s">
        <v>243</v>
      </c>
      <c r="B697" s="164"/>
      <c r="C697" s="164"/>
      <c r="D697" s="164"/>
      <c r="E697" s="164"/>
      <c r="F697" s="164"/>
      <c r="G697" s="165"/>
      <c r="H697" s="166"/>
      <c r="I697" s="164"/>
      <c r="J697" s="167"/>
    </row>
    <row r="698" spans="1:14" ht="15.75" thickBot="1" x14ac:dyDescent="0.3">
      <c r="A698" s="168" t="s">
        <v>244</v>
      </c>
      <c r="B698" s="169" t="s">
        <v>304</v>
      </c>
      <c r="C698" s="170"/>
      <c r="D698" s="170"/>
      <c r="E698" s="171"/>
      <c r="F698" s="171"/>
      <c r="G698" s="172"/>
      <c r="H698" s="179" t="s">
        <v>245</v>
      </c>
      <c r="I698" s="174"/>
      <c r="J698" s="175"/>
      <c r="L698" t="str">
        <f>B698</f>
        <v>MOLHO TZATZIKI</v>
      </c>
    </row>
    <row r="699" spans="1:14" ht="15.75" thickBot="1" x14ac:dyDescent="0.3">
      <c r="A699" s="168" t="s">
        <v>246</v>
      </c>
      <c r="B699" s="169"/>
      <c r="C699" s="170"/>
      <c r="D699" s="176"/>
      <c r="E699" s="177"/>
      <c r="F699" s="177"/>
      <c r="G699" s="178"/>
      <c r="H699" s="255" t="s">
        <v>247</v>
      </c>
      <c r="I699" s="256"/>
      <c r="J699" s="175">
        <f>[1]MENU!H732</f>
        <v>0</v>
      </c>
    </row>
    <row r="700" spans="1:14" ht="15.75" thickBot="1" x14ac:dyDescent="0.3">
      <c r="A700" s="180" t="s">
        <v>248</v>
      </c>
      <c r="B700" s="174"/>
      <c r="C700" s="181">
        <v>1</v>
      </c>
      <c r="D700" s="182" t="s">
        <v>249</v>
      </c>
      <c r="E700" s="183"/>
      <c r="F700" s="183"/>
      <c r="G700" s="184"/>
      <c r="H700" s="253" t="s">
        <v>250</v>
      </c>
      <c r="I700" s="254"/>
      <c r="J700" s="175" t="e">
        <f>J701/C700</f>
        <v>#VALUE!</v>
      </c>
      <c r="L700" t="s">
        <v>251</v>
      </c>
    </row>
    <row r="701" spans="1:14" ht="15.75" thickBot="1" x14ac:dyDescent="0.3">
      <c r="A701" s="180" t="s">
        <v>252</v>
      </c>
      <c r="B701" s="185"/>
      <c r="C701" s="186">
        <f>B712</f>
        <v>0.56500000000000017</v>
      </c>
      <c r="D701" s="187" t="s">
        <v>253</v>
      </c>
      <c r="E701" s="183"/>
      <c r="F701" s="183"/>
      <c r="G701" s="184"/>
      <c r="H701" s="179" t="s">
        <v>254</v>
      </c>
      <c r="I701" s="174"/>
      <c r="J701" s="175" t="e">
        <f>H712</f>
        <v>#VALUE!</v>
      </c>
    </row>
    <row r="702" spans="1:14" ht="15.75" thickBot="1" x14ac:dyDescent="0.3">
      <c r="A702" s="180" t="s">
        <v>201</v>
      </c>
      <c r="B702" s="185"/>
      <c r="C702" s="188">
        <f>[1]MENU!F732</f>
        <v>0</v>
      </c>
      <c r="D702" s="187" t="s">
        <v>255</v>
      </c>
      <c r="E702" s="183"/>
      <c r="F702" s="183"/>
      <c r="G702" s="184"/>
      <c r="H702" s="179" t="s">
        <v>256</v>
      </c>
      <c r="I702" s="185"/>
      <c r="J702" s="190" t="e">
        <f>(J699-J700)/J699</f>
        <v>#VALUE!</v>
      </c>
    </row>
    <row r="703" spans="1:14" ht="15.75" thickBot="1" x14ac:dyDescent="0.3">
      <c r="A703" s="182" t="s">
        <v>257</v>
      </c>
      <c r="B703" s="181" t="s">
        <v>258</v>
      </c>
      <c r="C703" s="181" t="s">
        <v>259</v>
      </c>
      <c r="D703" s="181" t="s">
        <v>260</v>
      </c>
      <c r="E703" s="181" t="s">
        <v>261</v>
      </c>
      <c r="F703" s="191" t="s">
        <v>201</v>
      </c>
      <c r="G703" s="192" t="s">
        <v>262</v>
      </c>
      <c r="H703" s="223" t="s">
        <v>263</v>
      </c>
      <c r="I703" s="194"/>
      <c r="J703" s="195"/>
      <c r="L703" s="196" t="s">
        <v>257</v>
      </c>
      <c r="M703" s="196" t="s">
        <v>264</v>
      </c>
      <c r="N703" s="196" t="s">
        <v>259</v>
      </c>
    </row>
    <row r="704" spans="1:14" x14ac:dyDescent="0.25">
      <c r="A704" s="197" t="s">
        <v>346</v>
      </c>
      <c r="B704" s="198">
        <v>0.1</v>
      </c>
      <c r="C704" s="199" t="s">
        <v>193</v>
      </c>
      <c r="D704" s="200">
        <v>1</v>
      </c>
      <c r="E704" s="198">
        <f>B704/D704</f>
        <v>0.1</v>
      </c>
      <c r="F704" s="201">
        <f>B704*$C$52</f>
        <v>0</v>
      </c>
      <c r="G704" s="202" t="str">
        <f>IFERROR(VLOOKUP(A704,'[2]CÓDIGOS E PREÇOS'!$C$4:$D$303,2,0),"verificar item")</f>
        <v>verificar item</v>
      </c>
      <c r="H704" s="203" t="e">
        <f>G704*E704</f>
        <v>#VALUE!</v>
      </c>
      <c r="I704" s="204"/>
      <c r="J704" s="205"/>
      <c r="L704" s="206" t="str">
        <f>A704</f>
        <v>BASE MAIONESE</v>
      </c>
      <c r="M704" s="207">
        <f>F704</f>
        <v>0</v>
      </c>
      <c r="N704" s="208" t="str">
        <f>C704</f>
        <v>KG</v>
      </c>
    </row>
    <row r="705" spans="1:14" x14ac:dyDescent="0.25">
      <c r="A705" s="197" t="s">
        <v>125</v>
      </c>
      <c r="B705" s="198">
        <v>0.1</v>
      </c>
      <c r="C705" s="199" t="s">
        <v>193</v>
      </c>
      <c r="D705" s="200">
        <v>1</v>
      </c>
      <c r="E705" s="198">
        <f t="shared" ref="E705:E711" si="346">B705/D705</f>
        <v>0.1</v>
      </c>
      <c r="F705" s="201">
        <f t="shared" ref="F705:F711" si="347">B705*$C$52</f>
        <v>0</v>
      </c>
      <c r="G705" s="202">
        <f>IFERROR(VLOOKUP(A705,'[2]CÓDIGOS E PREÇOS'!$C$4:$D$303,2,0),"verificar item")</f>
        <v>12.916666666666666</v>
      </c>
      <c r="H705" s="203">
        <f t="shared" ref="H705:H709" si="348">G705*E705</f>
        <v>1.2916666666666667</v>
      </c>
      <c r="I705" s="204"/>
      <c r="J705" s="205"/>
      <c r="L705" s="206" t="str">
        <f t="shared" ref="L705:L711" si="349">A705</f>
        <v>MAIONESE HELLMANS</v>
      </c>
      <c r="M705" s="207">
        <f t="shared" ref="M705:M711" si="350">F705</f>
        <v>0</v>
      </c>
      <c r="N705" s="208" t="str">
        <f t="shared" ref="N705:N711" si="351">C705</f>
        <v>KG</v>
      </c>
    </row>
    <row r="706" spans="1:14" x14ac:dyDescent="0.25">
      <c r="A706" s="197" t="s">
        <v>381</v>
      </c>
      <c r="B706" s="198">
        <v>0.2</v>
      </c>
      <c r="C706" s="199" t="s">
        <v>193</v>
      </c>
      <c r="D706" s="200">
        <v>1</v>
      </c>
      <c r="E706" s="198">
        <f t="shared" si="346"/>
        <v>0.2</v>
      </c>
      <c r="F706" s="201">
        <f t="shared" si="347"/>
        <v>0</v>
      </c>
      <c r="G706" s="202" t="str">
        <f>IFERROR(VLOOKUP(A706,'[2]CÓDIGOS E PREÇOS'!$C$4:$D$303,2,0),"verificar item")</f>
        <v>verificar item</v>
      </c>
      <c r="H706" s="203" t="e">
        <f t="shared" si="348"/>
        <v>#VALUE!</v>
      </c>
      <c r="I706" s="204"/>
      <c r="J706" s="205"/>
      <c r="L706" s="206" t="str">
        <f t="shared" si="349"/>
        <v>IOGURTE INTEGRAL</v>
      </c>
      <c r="M706" s="207">
        <f t="shared" si="350"/>
        <v>0</v>
      </c>
      <c r="N706" s="208" t="str">
        <f t="shared" si="351"/>
        <v>KG</v>
      </c>
    </row>
    <row r="707" spans="1:14" x14ac:dyDescent="0.25">
      <c r="A707" s="197" t="s">
        <v>132</v>
      </c>
      <c r="B707" s="198">
        <v>0.03</v>
      </c>
      <c r="C707" s="199" t="s">
        <v>193</v>
      </c>
      <c r="D707" s="200">
        <v>1</v>
      </c>
      <c r="E707" s="198">
        <f t="shared" si="346"/>
        <v>0.03</v>
      </c>
      <c r="F707" s="201">
        <f t="shared" si="347"/>
        <v>0</v>
      </c>
      <c r="G707" s="202" t="str">
        <f>IFERROR(VLOOKUP(A707,'[2]CÓDIGOS E PREÇOS'!$C$4:$D$303,2,0),"verificar item")</f>
        <v>verificar item</v>
      </c>
      <c r="H707" s="203" t="e">
        <f t="shared" si="348"/>
        <v>#VALUE!</v>
      </c>
      <c r="I707" s="204"/>
      <c r="J707" s="205"/>
      <c r="L707" s="206" t="str">
        <f t="shared" si="349"/>
        <v>HORTELÃ</v>
      </c>
      <c r="M707" s="207">
        <f t="shared" si="350"/>
        <v>0</v>
      </c>
      <c r="N707" s="208" t="str">
        <f t="shared" si="351"/>
        <v>KG</v>
      </c>
    </row>
    <row r="708" spans="1:14" x14ac:dyDescent="0.25">
      <c r="A708" s="197" t="s">
        <v>382</v>
      </c>
      <c r="B708" s="198">
        <v>0.02</v>
      </c>
      <c r="C708" s="199" t="s">
        <v>193</v>
      </c>
      <c r="D708" s="200">
        <v>1</v>
      </c>
      <c r="E708" s="198">
        <f t="shared" si="346"/>
        <v>0.02</v>
      </c>
      <c r="F708" s="201">
        <f t="shared" si="347"/>
        <v>0</v>
      </c>
      <c r="G708" s="202" t="str">
        <f>IFERROR(VLOOKUP(A708,'[2]CÓDIGOS E PREÇOS'!$C$4:$D$303,2,0),"verificar item")</f>
        <v>verificar item</v>
      </c>
      <c r="H708" s="203" t="e">
        <f t="shared" si="348"/>
        <v>#VALUE!</v>
      </c>
      <c r="I708" s="204"/>
      <c r="J708" s="205"/>
      <c r="L708" s="206" t="str">
        <f t="shared" si="349"/>
        <v>PEPINO JAPONES</v>
      </c>
      <c r="M708" s="207">
        <f t="shared" si="350"/>
        <v>0</v>
      </c>
      <c r="N708" s="208" t="str">
        <f t="shared" si="351"/>
        <v>KG</v>
      </c>
    </row>
    <row r="709" spans="1:14" x14ac:dyDescent="0.25">
      <c r="A709" s="197" t="s">
        <v>105</v>
      </c>
      <c r="B709" s="198">
        <v>0.05</v>
      </c>
      <c r="C709" s="199" t="s">
        <v>193</v>
      </c>
      <c r="D709" s="200">
        <v>1</v>
      </c>
      <c r="E709" s="198">
        <f t="shared" si="346"/>
        <v>0.05</v>
      </c>
      <c r="F709" s="201">
        <f t="shared" si="347"/>
        <v>0</v>
      </c>
      <c r="G709" s="202">
        <f>IFERROR(VLOOKUP(A709,'[2]CÓDIGOS E PREÇOS'!$C$4:$D$303,2,0),"verificar item")</f>
        <v>33.520000000000003</v>
      </c>
      <c r="H709" s="203">
        <f t="shared" si="348"/>
        <v>1.6760000000000002</v>
      </c>
      <c r="I709" s="204"/>
      <c r="J709" s="205"/>
      <c r="L709" s="206" t="str">
        <f t="shared" si="349"/>
        <v>AZEITE EXTRA VIRGEM</v>
      </c>
      <c r="M709" s="207">
        <f t="shared" si="350"/>
        <v>0</v>
      </c>
      <c r="N709" s="208" t="str">
        <f t="shared" si="351"/>
        <v>KG</v>
      </c>
    </row>
    <row r="710" spans="1:14" x14ac:dyDescent="0.25">
      <c r="A710" s="197" t="s">
        <v>275</v>
      </c>
      <c r="B710" s="198">
        <v>0.05</v>
      </c>
      <c r="C710" s="199" t="s">
        <v>193</v>
      </c>
      <c r="D710" s="200">
        <v>1</v>
      </c>
      <c r="E710" s="198">
        <f t="shared" si="346"/>
        <v>0.05</v>
      </c>
      <c r="F710" s="201">
        <f t="shared" si="347"/>
        <v>0</v>
      </c>
      <c r="G710" s="202">
        <f>IFERROR(VLOOKUP(A710,'[2]CÓDIGOS E PREÇOS'!$C$4:$D$303,2,0),"verificar item")</f>
        <v>4.99</v>
      </c>
      <c r="H710" s="203"/>
      <c r="I710" s="204"/>
      <c r="J710" s="205"/>
      <c r="L710" s="206" t="str">
        <f t="shared" si="349"/>
        <v>LIMÃO</v>
      </c>
      <c r="M710" s="207">
        <f t="shared" si="350"/>
        <v>0</v>
      </c>
      <c r="N710" s="208" t="str">
        <f t="shared" si="351"/>
        <v>KG</v>
      </c>
    </row>
    <row r="711" spans="1:14" ht="15.75" thickBot="1" x14ac:dyDescent="0.3">
      <c r="A711" s="197" t="s">
        <v>383</v>
      </c>
      <c r="B711" s="198">
        <v>1.4999999999999999E-2</v>
      </c>
      <c r="C711" s="199" t="s">
        <v>193</v>
      </c>
      <c r="D711" s="200">
        <v>1</v>
      </c>
      <c r="E711" s="198">
        <f t="shared" si="346"/>
        <v>1.4999999999999999E-2</v>
      </c>
      <c r="F711" s="201">
        <f t="shared" si="347"/>
        <v>0</v>
      </c>
      <c r="G711" s="202" t="str">
        <f>IFERROR(VLOOKUP(A711,'[2]CÓDIGOS E PREÇOS'!$C$4:$D$303,2,0),"verificar item")</f>
        <v>verificar item</v>
      </c>
      <c r="H711" s="203"/>
      <c r="I711" s="204"/>
      <c r="J711" s="205"/>
      <c r="L711" s="206" t="str">
        <f t="shared" si="349"/>
        <v xml:space="preserve">SAL  </v>
      </c>
      <c r="M711" s="207">
        <f t="shared" si="350"/>
        <v>0</v>
      </c>
      <c r="N711" s="208" t="str">
        <f t="shared" si="351"/>
        <v>KG</v>
      </c>
    </row>
    <row r="712" spans="1:14" ht="15.75" thickBot="1" x14ac:dyDescent="0.3">
      <c r="A712" s="209" t="s">
        <v>265</v>
      </c>
      <c r="B712" s="210">
        <f>SUM(B704:B711)</f>
        <v>0.56500000000000017</v>
      </c>
      <c r="C712" s="211"/>
      <c r="D712" s="211"/>
      <c r="E712" s="211"/>
      <c r="F712" s="211"/>
      <c r="G712" s="212"/>
      <c r="H712" s="224" t="e">
        <f>SUM(H704:H711)</f>
        <v>#VALUE!</v>
      </c>
      <c r="I712" s="214"/>
      <c r="J712" s="215"/>
      <c r="L712" s="216" t="s">
        <v>266</v>
      </c>
      <c r="M712" s="217">
        <f>SUM(M704:M711)</f>
        <v>0</v>
      </c>
      <c r="N712" s="216" t="s">
        <v>193</v>
      </c>
    </row>
    <row r="713" spans="1:14" ht="15.75" thickBot="1" x14ac:dyDescent="0.3"/>
    <row r="714" spans="1:14" ht="16.5" thickBot="1" x14ac:dyDescent="0.3">
      <c r="A714" s="163" t="s">
        <v>243</v>
      </c>
      <c r="B714" s="164"/>
      <c r="C714" s="164"/>
      <c r="D714" s="164"/>
      <c r="E714" s="164"/>
      <c r="F714" s="164"/>
      <c r="G714" s="165"/>
      <c r="H714" s="166"/>
      <c r="I714" s="164"/>
      <c r="J714" s="167"/>
    </row>
    <row r="715" spans="1:14" ht="15.75" thickBot="1" x14ac:dyDescent="0.3">
      <c r="A715" s="168" t="s">
        <v>244</v>
      </c>
      <c r="B715" s="169" t="s">
        <v>240</v>
      </c>
      <c r="C715" s="170"/>
      <c r="D715" s="170"/>
      <c r="E715" s="171"/>
      <c r="F715" s="171"/>
      <c r="G715" s="172"/>
      <c r="H715" s="179" t="s">
        <v>245</v>
      </c>
      <c r="I715" s="174"/>
      <c r="J715" s="175"/>
      <c r="L715" t="str">
        <f>B715</f>
        <v>BROWNIE</v>
      </c>
    </row>
    <row r="716" spans="1:14" ht="15.75" thickBot="1" x14ac:dyDescent="0.3">
      <c r="A716" s="168" t="s">
        <v>246</v>
      </c>
      <c r="B716" s="169"/>
      <c r="C716" s="170"/>
      <c r="D716" s="176"/>
      <c r="E716" s="177"/>
      <c r="F716" s="177"/>
      <c r="G716" s="178"/>
      <c r="H716" s="255" t="s">
        <v>247</v>
      </c>
      <c r="I716" s="256"/>
      <c r="J716" s="175">
        <f>[1]MENU!H754</f>
        <v>0</v>
      </c>
    </row>
    <row r="717" spans="1:14" ht="15.75" thickBot="1" x14ac:dyDescent="0.3">
      <c r="A717" s="180" t="s">
        <v>248</v>
      </c>
      <c r="B717" s="174"/>
      <c r="C717" s="181">
        <v>1</v>
      </c>
      <c r="D717" s="182" t="s">
        <v>249</v>
      </c>
      <c r="E717" s="183"/>
      <c r="F717" s="183"/>
      <c r="G717" s="184"/>
      <c r="H717" s="253" t="s">
        <v>250</v>
      </c>
      <c r="I717" s="254"/>
      <c r="J717" s="175" t="e">
        <f>J718/C717</f>
        <v>#VALUE!</v>
      </c>
      <c r="L717" t="s">
        <v>251</v>
      </c>
    </row>
    <row r="718" spans="1:14" ht="15.75" thickBot="1" x14ac:dyDescent="0.3">
      <c r="A718" s="180" t="s">
        <v>252</v>
      </c>
      <c r="B718" s="185"/>
      <c r="C718" s="186">
        <f>B734</f>
        <v>2.06</v>
      </c>
      <c r="D718" s="187" t="s">
        <v>253</v>
      </c>
      <c r="E718" s="183"/>
      <c r="F718" s="183"/>
      <c r="G718" s="184"/>
      <c r="H718" s="179" t="s">
        <v>254</v>
      </c>
      <c r="I718" s="174"/>
      <c r="J718" s="175" t="e">
        <f>H734</f>
        <v>#VALUE!</v>
      </c>
    </row>
    <row r="719" spans="1:14" ht="15.75" thickBot="1" x14ac:dyDescent="0.3">
      <c r="A719" s="180" t="s">
        <v>201</v>
      </c>
      <c r="B719" s="185"/>
      <c r="C719" s="188">
        <f>[1]MENU!F754</f>
        <v>0</v>
      </c>
      <c r="D719" s="187" t="s">
        <v>255</v>
      </c>
      <c r="E719" s="183"/>
      <c r="F719" s="183"/>
      <c r="G719" s="184"/>
      <c r="H719" s="179" t="s">
        <v>256</v>
      </c>
      <c r="I719" s="185"/>
      <c r="J719" s="190" t="e">
        <f>(J716-J717)/J716</f>
        <v>#VALUE!</v>
      </c>
    </row>
    <row r="720" spans="1:14" ht="15.75" thickBot="1" x14ac:dyDescent="0.3">
      <c r="A720" s="182" t="s">
        <v>257</v>
      </c>
      <c r="B720" s="181" t="s">
        <v>258</v>
      </c>
      <c r="C720" s="181" t="s">
        <v>259</v>
      </c>
      <c r="D720" s="181" t="s">
        <v>260</v>
      </c>
      <c r="E720" s="181" t="s">
        <v>261</v>
      </c>
      <c r="F720" s="191" t="s">
        <v>201</v>
      </c>
      <c r="G720" s="192" t="s">
        <v>262</v>
      </c>
      <c r="H720" s="223" t="s">
        <v>263</v>
      </c>
      <c r="I720" s="194"/>
      <c r="J720" s="195"/>
      <c r="L720" s="196" t="s">
        <v>257</v>
      </c>
      <c r="M720" s="196" t="s">
        <v>264</v>
      </c>
      <c r="N720" s="196" t="s">
        <v>259</v>
      </c>
    </row>
    <row r="721" spans="1:14" x14ac:dyDescent="0.25">
      <c r="A721" s="197" t="s">
        <v>112</v>
      </c>
      <c r="B721" s="198">
        <v>0.34</v>
      </c>
      <c r="C721" s="199" t="s">
        <v>193</v>
      </c>
      <c r="D721" s="200">
        <v>1</v>
      </c>
      <c r="E721" s="198">
        <f>B721/D721</f>
        <v>0.34</v>
      </c>
      <c r="F721" s="201">
        <f>B721*$C$52</f>
        <v>0</v>
      </c>
      <c r="G721" s="202">
        <f>IFERROR(VLOOKUP(A721,'[2]CÓDIGOS E PREÇOS'!$C$4:$D$303,2,0),"verificar item")</f>
        <v>44.95</v>
      </c>
      <c r="H721" s="203">
        <f>G721*E721</f>
        <v>15.283000000000001</v>
      </c>
      <c r="I721" s="204"/>
      <c r="J721" s="205"/>
      <c r="L721" s="206" t="str">
        <f>A721</f>
        <v>MANTEIGA</v>
      </c>
      <c r="M721" s="207">
        <f>F721</f>
        <v>0</v>
      </c>
      <c r="N721" s="208" t="str">
        <f>C721</f>
        <v>KG</v>
      </c>
    </row>
    <row r="722" spans="1:14" x14ac:dyDescent="0.25">
      <c r="A722" s="197" t="s">
        <v>363</v>
      </c>
      <c r="B722" s="198">
        <v>0.24</v>
      </c>
      <c r="C722" s="199" t="s">
        <v>193</v>
      </c>
      <c r="D722" s="200">
        <v>1</v>
      </c>
      <c r="E722" s="198">
        <f t="shared" ref="E722:E733" si="352">B722/D722</f>
        <v>0.24</v>
      </c>
      <c r="F722" s="201">
        <f t="shared" ref="F722:F733" si="353">B722*$C$52</f>
        <v>0</v>
      </c>
      <c r="G722" s="202" t="str">
        <f>IFERROR(VLOOKUP(A722,'[2]CÓDIGOS E PREÇOS'!$C$4:$D$303,2,0),"verificar item")</f>
        <v>verificar item</v>
      </c>
      <c r="H722" s="203" t="e">
        <f t="shared" ref="H722:H732" si="354">G722*E722</f>
        <v>#VALUE!</v>
      </c>
      <c r="I722" s="204"/>
      <c r="J722" s="205"/>
      <c r="L722" s="206" t="str">
        <f t="shared" ref="L722:L733" si="355">A722</f>
        <v>CHOCOLATE 60%</v>
      </c>
      <c r="M722" s="207">
        <f t="shared" ref="M722:M733" si="356">F722</f>
        <v>0</v>
      </c>
      <c r="N722" s="208" t="str">
        <f t="shared" ref="N722:N733" si="357">C722</f>
        <v>KG</v>
      </c>
    </row>
    <row r="723" spans="1:14" x14ac:dyDescent="0.25">
      <c r="A723" s="197" t="s">
        <v>362</v>
      </c>
      <c r="B723" s="198">
        <v>0.4</v>
      </c>
      <c r="C723" s="199" t="s">
        <v>193</v>
      </c>
      <c r="D723" s="200">
        <v>1</v>
      </c>
      <c r="E723" s="198">
        <f t="shared" si="352"/>
        <v>0.4</v>
      </c>
      <c r="F723" s="201">
        <f t="shared" si="353"/>
        <v>0</v>
      </c>
      <c r="G723" s="202">
        <f>IFERROR(VLOOKUP(A723,'[2]CÓDIGOS E PREÇOS'!$C$4:$D$303,2,0),"verificar item")</f>
        <v>4.3899999999999997</v>
      </c>
      <c r="H723" s="203">
        <f t="shared" si="354"/>
        <v>1.756</v>
      </c>
      <c r="I723" s="204"/>
      <c r="J723" s="205"/>
      <c r="L723" s="206" t="str">
        <f t="shared" si="355"/>
        <v>AÇÚCAR</v>
      </c>
      <c r="M723" s="207">
        <f t="shared" si="356"/>
        <v>0</v>
      </c>
      <c r="N723" s="208" t="str">
        <f t="shared" si="357"/>
        <v>KG</v>
      </c>
    </row>
    <row r="724" spans="1:14" x14ac:dyDescent="0.25">
      <c r="A724" s="197" t="s">
        <v>89</v>
      </c>
      <c r="B724" s="198">
        <v>0.3</v>
      </c>
      <c r="C724" s="199" t="s">
        <v>193</v>
      </c>
      <c r="D724" s="200">
        <v>1</v>
      </c>
      <c r="E724" s="198">
        <f t="shared" si="352"/>
        <v>0.3</v>
      </c>
      <c r="F724" s="201">
        <f t="shared" si="353"/>
        <v>0</v>
      </c>
      <c r="G724" s="202">
        <f>IFERROR(VLOOKUP(A724,'[2]CÓDIGOS E PREÇOS'!$C$4:$D$303,2,0),"verificar item")</f>
        <v>8</v>
      </c>
      <c r="H724" s="203">
        <f t="shared" si="354"/>
        <v>2.4</v>
      </c>
      <c r="I724" s="204"/>
      <c r="J724" s="205"/>
      <c r="L724" s="206" t="str">
        <f t="shared" si="355"/>
        <v>OVO</v>
      </c>
      <c r="M724" s="207">
        <f t="shared" si="356"/>
        <v>0</v>
      </c>
      <c r="N724" s="208" t="str">
        <f t="shared" si="357"/>
        <v>KG</v>
      </c>
    </row>
    <row r="725" spans="1:14" x14ac:dyDescent="0.25">
      <c r="A725" s="197" t="s">
        <v>366</v>
      </c>
      <c r="B725" s="198">
        <v>0.01</v>
      </c>
      <c r="C725" s="199" t="s">
        <v>193</v>
      </c>
      <c r="D725" s="200">
        <v>1</v>
      </c>
      <c r="E725" s="198">
        <f t="shared" si="352"/>
        <v>0.01</v>
      </c>
      <c r="F725" s="201">
        <f t="shared" si="353"/>
        <v>0</v>
      </c>
      <c r="G725" s="202" t="str">
        <f>IFERROR(VLOOKUP(A725,'[2]CÓDIGOS E PREÇOS'!$C$4:$D$303,2,0),"verificar item")</f>
        <v>verificar item</v>
      </c>
      <c r="H725" s="203" t="e">
        <f t="shared" si="354"/>
        <v>#VALUE!</v>
      </c>
      <c r="I725" s="204"/>
      <c r="J725" s="205"/>
      <c r="L725" s="206" t="str">
        <f t="shared" si="355"/>
        <v>ESSENCIA DE BAUNÍLIA</v>
      </c>
      <c r="M725" s="207">
        <f t="shared" si="356"/>
        <v>0</v>
      </c>
      <c r="N725" s="208" t="str">
        <f t="shared" si="357"/>
        <v>KG</v>
      </c>
    </row>
    <row r="726" spans="1:14" x14ac:dyDescent="0.25">
      <c r="A726" s="197" t="s">
        <v>365</v>
      </c>
      <c r="B726" s="198">
        <v>0.08</v>
      </c>
      <c r="C726" s="199" t="s">
        <v>193</v>
      </c>
      <c r="D726" s="200">
        <v>1</v>
      </c>
      <c r="E726" s="198">
        <f t="shared" si="352"/>
        <v>0.08</v>
      </c>
      <c r="F726" s="201">
        <f t="shared" si="353"/>
        <v>0</v>
      </c>
      <c r="G726" s="202" t="str">
        <f>IFERROR(VLOOKUP(A726,'[2]CÓDIGOS E PREÇOS'!$C$4:$D$303,2,0),"verificar item")</f>
        <v>verificar item</v>
      </c>
      <c r="H726" s="203" t="e">
        <f t="shared" si="354"/>
        <v>#VALUE!</v>
      </c>
      <c r="I726" s="204"/>
      <c r="J726" s="205"/>
      <c r="L726" s="206" t="str">
        <f t="shared" si="355"/>
        <v>CHOCOLATE EM PÓ</v>
      </c>
      <c r="M726" s="207">
        <f t="shared" si="356"/>
        <v>0</v>
      </c>
      <c r="N726" s="208" t="str">
        <f t="shared" si="357"/>
        <v>KG</v>
      </c>
    </row>
    <row r="727" spans="1:14" x14ac:dyDescent="0.25">
      <c r="A727" s="197" t="s">
        <v>96</v>
      </c>
      <c r="B727" s="198">
        <v>0.12</v>
      </c>
      <c r="C727" s="199" t="s">
        <v>193</v>
      </c>
      <c r="D727" s="200">
        <v>1</v>
      </c>
      <c r="E727" s="198">
        <f t="shared" si="352"/>
        <v>0.12</v>
      </c>
      <c r="F727" s="201">
        <f t="shared" si="353"/>
        <v>0</v>
      </c>
      <c r="G727" s="202">
        <f>IFERROR(VLOOKUP(A727,'[2]CÓDIGOS E PREÇOS'!$C$4:$D$303,2,0),"verificar item")</f>
        <v>3.9</v>
      </c>
      <c r="H727" s="203">
        <f t="shared" si="354"/>
        <v>0.46799999999999997</v>
      </c>
      <c r="I727" s="204"/>
      <c r="J727" s="205"/>
      <c r="L727" s="206" t="str">
        <f t="shared" si="355"/>
        <v>FARINHA DE TRIGO</v>
      </c>
      <c r="M727" s="207">
        <f t="shared" si="356"/>
        <v>0</v>
      </c>
      <c r="N727" s="208" t="str">
        <f t="shared" si="357"/>
        <v>KG</v>
      </c>
    </row>
    <row r="728" spans="1:14" x14ac:dyDescent="0.25">
      <c r="A728" s="197" t="s">
        <v>348</v>
      </c>
      <c r="B728" s="198">
        <v>1.4999999999999999E-2</v>
      </c>
      <c r="C728" s="199" t="s">
        <v>193</v>
      </c>
      <c r="D728" s="200">
        <v>1</v>
      </c>
      <c r="E728" s="198">
        <f t="shared" si="352"/>
        <v>1.4999999999999999E-2</v>
      </c>
      <c r="F728" s="201">
        <f t="shared" si="353"/>
        <v>0</v>
      </c>
      <c r="G728" s="202">
        <f>IFERROR(VLOOKUP(A728,'[2]CÓDIGOS E PREÇOS'!$C$4:$D$303,2,0),"verificar item")</f>
        <v>2.2000000000000002</v>
      </c>
      <c r="H728" s="203">
        <f t="shared" si="354"/>
        <v>3.3000000000000002E-2</v>
      </c>
      <c r="I728" s="204"/>
      <c r="J728" s="205"/>
      <c r="L728" s="206" t="str">
        <f t="shared" si="355"/>
        <v>SAL</v>
      </c>
      <c r="M728" s="207">
        <f t="shared" si="356"/>
        <v>0</v>
      </c>
      <c r="N728" s="208" t="str">
        <f t="shared" si="357"/>
        <v>KG</v>
      </c>
    </row>
    <row r="729" spans="1:14" x14ac:dyDescent="0.25">
      <c r="A729" s="197" t="s">
        <v>367</v>
      </c>
      <c r="B729" s="198">
        <v>0.34</v>
      </c>
      <c r="C729" s="199" t="s">
        <v>193</v>
      </c>
      <c r="D729" s="200">
        <v>2</v>
      </c>
      <c r="E729" s="198">
        <f t="shared" si="352"/>
        <v>0.17</v>
      </c>
      <c r="F729" s="201">
        <f t="shared" si="353"/>
        <v>0</v>
      </c>
      <c r="G729" s="202" t="str">
        <f>IFERROR(VLOOKUP(A729,'[2]CÓDIGOS E PREÇOS'!$C$4:$D$303,2,0),"verificar item")</f>
        <v>verificar item</v>
      </c>
      <c r="H729" s="203" t="e">
        <f t="shared" si="354"/>
        <v>#VALUE!</v>
      </c>
      <c r="I729" s="204"/>
      <c r="J729" s="205"/>
      <c r="L729" s="206" t="str">
        <f t="shared" si="355"/>
        <v>CHIPS DE CHOCOLATE</v>
      </c>
      <c r="M729" s="207">
        <f t="shared" si="356"/>
        <v>0</v>
      </c>
      <c r="N729" s="208" t="str">
        <f t="shared" si="357"/>
        <v>KG</v>
      </c>
    </row>
    <row r="730" spans="1:14" x14ac:dyDescent="0.25">
      <c r="A730" s="197" t="s">
        <v>368</v>
      </c>
      <c r="B730" s="198">
        <v>5.0000000000000001E-3</v>
      </c>
      <c r="C730" s="199" t="s">
        <v>193</v>
      </c>
      <c r="D730" s="200">
        <v>3</v>
      </c>
      <c r="E730" s="198">
        <f t="shared" si="352"/>
        <v>1.6666666666666668E-3</v>
      </c>
      <c r="F730" s="201">
        <f t="shared" si="353"/>
        <v>0</v>
      </c>
      <c r="G730" s="202" t="str">
        <f>IFERROR(VLOOKUP(A730,'[2]CÓDIGOS E PREÇOS'!$C$4:$D$303,2,0),"verificar item")</f>
        <v>verificar item</v>
      </c>
      <c r="H730" s="203" t="e">
        <f t="shared" si="354"/>
        <v>#VALUE!</v>
      </c>
      <c r="I730" s="204"/>
      <c r="J730" s="205"/>
      <c r="L730" s="206" t="str">
        <f t="shared" si="355"/>
        <v>CAFÉ INSTANTÂNEO</v>
      </c>
      <c r="M730" s="207">
        <f t="shared" si="356"/>
        <v>0</v>
      </c>
      <c r="N730" s="208" t="str">
        <f t="shared" si="357"/>
        <v>KG</v>
      </c>
    </row>
    <row r="731" spans="1:14" x14ac:dyDescent="0.25">
      <c r="A731" s="197" t="s">
        <v>369</v>
      </c>
      <c r="B731" s="198">
        <v>0.01</v>
      </c>
      <c r="C731" s="199" t="s">
        <v>193</v>
      </c>
      <c r="D731" s="200">
        <v>4</v>
      </c>
      <c r="E731" s="198">
        <f t="shared" si="352"/>
        <v>2.5000000000000001E-3</v>
      </c>
      <c r="F731" s="201">
        <f t="shared" si="353"/>
        <v>0</v>
      </c>
      <c r="G731" s="202" t="str">
        <f>IFERROR(VLOOKUP(A731,'[2]CÓDIGOS E PREÇOS'!$C$4:$D$303,2,0),"verificar item")</f>
        <v>verificar item</v>
      </c>
      <c r="H731" s="203" t="e">
        <f t="shared" si="354"/>
        <v>#VALUE!</v>
      </c>
      <c r="I731" s="204"/>
      <c r="J731" s="205"/>
      <c r="L731" s="206" t="str">
        <f t="shared" si="355"/>
        <v>SAL MARINHO</v>
      </c>
      <c r="M731" s="207">
        <f t="shared" si="356"/>
        <v>0</v>
      </c>
      <c r="N731" s="208" t="str">
        <f t="shared" si="357"/>
        <v>KG</v>
      </c>
    </row>
    <row r="732" spans="1:14" x14ac:dyDescent="0.25">
      <c r="A732" s="197" t="s">
        <v>370</v>
      </c>
      <c r="B732" s="198">
        <v>0.1</v>
      </c>
      <c r="C732" s="199" t="s">
        <v>193</v>
      </c>
      <c r="D732" s="200">
        <v>5</v>
      </c>
      <c r="E732" s="198">
        <f t="shared" si="352"/>
        <v>0.02</v>
      </c>
      <c r="F732" s="201">
        <f t="shared" si="353"/>
        <v>0</v>
      </c>
      <c r="G732" s="202" t="str">
        <f>IFERROR(VLOOKUP(A732,'[2]CÓDIGOS E PREÇOS'!$C$4:$D$303,2,0),"verificar item")</f>
        <v>verificar item</v>
      </c>
      <c r="H732" s="203" t="e">
        <f t="shared" si="354"/>
        <v>#VALUE!</v>
      </c>
      <c r="I732" s="204"/>
      <c r="J732" s="205"/>
      <c r="L732" s="206" t="str">
        <f t="shared" si="355"/>
        <v xml:space="preserve">CASTANHA DO PARÁ </v>
      </c>
      <c r="M732" s="207">
        <f t="shared" si="356"/>
        <v>0</v>
      </c>
      <c r="N732" s="208" t="str">
        <f t="shared" si="357"/>
        <v>KG</v>
      </c>
    </row>
    <row r="733" spans="1:14" ht="15.75" thickBot="1" x14ac:dyDescent="0.3">
      <c r="A733" s="197" t="s">
        <v>371</v>
      </c>
      <c r="B733" s="198">
        <v>0.1</v>
      </c>
      <c r="C733" s="199" t="s">
        <v>193</v>
      </c>
      <c r="D733" s="200">
        <v>1</v>
      </c>
      <c r="E733" s="198">
        <f t="shared" si="352"/>
        <v>0.1</v>
      </c>
      <c r="F733" s="201">
        <f t="shared" si="353"/>
        <v>0</v>
      </c>
      <c r="G733" s="202" t="str">
        <f>IFERROR(VLOOKUP(A733,'[2]CÓDIGOS E PREÇOS'!$C$4:$D$303,2,0),"verificar item")</f>
        <v>verificar item</v>
      </c>
      <c r="H733" s="203" t="e">
        <f t="shared" ref="H733" si="358">G733*E733</f>
        <v>#VALUE!</v>
      </c>
      <c r="I733" s="204"/>
      <c r="J733" s="205"/>
      <c r="L733" s="206" t="str">
        <f t="shared" si="355"/>
        <v>NOZES</v>
      </c>
      <c r="M733" s="207">
        <f t="shared" si="356"/>
        <v>0</v>
      </c>
      <c r="N733" s="208" t="str">
        <f t="shared" si="357"/>
        <v>KG</v>
      </c>
    </row>
    <row r="734" spans="1:14" ht="15.75" thickBot="1" x14ac:dyDescent="0.3">
      <c r="A734" s="209" t="s">
        <v>265</v>
      </c>
      <c r="B734" s="210">
        <f>SUM(B721:B733)</f>
        <v>2.06</v>
      </c>
      <c r="C734" s="211"/>
      <c r="D734" s="211"/>
      <c r="E734" s="211"/>
      <c r="F734" s="211"/>
      <c r="G734" s="212"/>
      <c r="H734" s="224" t="e">
        <f>SUM(H721:H733)</f>
        <v>#VALUE!</v>
      </c>
      <c r="I734" s="214"/>
      <c r="J734" s="215"/>
      <c r="L734" s="216" t="s">
        <v>266</v>
      </c>
      <c r="M734" s="217">
        <f>SUM(M721:M733)</f>
        <v>0</v>
      </c>
      <c r="N734" s="216" t="s">
        <v>193</v>
      </c>
    </row>
    <row r="735" spans="1:14" ht="15.75" thickBot="1" x14ac:dyDescent="0.3"/>
    <row r="736" spans="1:14" ht="16.5" thickBot="1" x14ac:dyDescent="0.3">
      <c r="A736" s="163" t="s">
        <v>243</v>
      </c>
      <c r="B736" s="164"/>
      <c r="C736" s="164"/>
      <c r="D736" s="164"/>
      <c r="E736" s="164"/>
      <c r="F736" s="164"/>
      <c r="G736" s="165"/>
      <c r="H736" s="166"/>
      <c r="I736" s="164"/>
      <c r="J736" s="167"/>
    </row>
    <row r="737" spans="1:14" ht="15.75" thickBot="1" x14ac:dyDescent="0.3">
      <c r="A737" s="168" t="s">
        <v>244</v>
      </c>
      <c r="B737" s="169" t="s">
        <v>17</v>
      </c>
      <c r="C737" s="170"/>
      <c r="D737" s="170"/>
      <c r="E737" s="171"/>
      <c r="F737" s="171"/>
      <c r="G737" s="172"/>
      <c r="H737" s="227" t="s">
        <v>245</v>
      </c>
      <c r="I737" s="174"/>
      <c r="J737" s="175"/>
      <c r="L737" t="str">
        <f>B737</f>
        <v>BOLINHO DE BACALHAU</v>
      </c>
    </row>
    <row r="738" spans="1:14" ht="15.75" thickBot="1" x14ac:dyDescent="0.3">
      <c r="A738" s="168" t="s">
        <v>246</v>
      </c>
      <c r="B738" s="169"/>
      <c r="C738" s="170"/>
      <c r="D738" s="176"/>
      <c r="E738" s="177"/>
      <c r="F738" s="177"/>
      <c r="G738" s="178"/>
      <c r="H738" s="255" t="s">
        <v>247</v>
      </c>
      <c r="I738" s="256"/>
      <c r="J738" s="175">
        <f>[1]MENU!H771</f>
        <v>0</v>
      </c>
    </row>
    <row r="739" spans="1:14" ht="15.75" thickBot="1" x14ac:dyDescent="0.3">
      <c r="A739" s="180" t="s">
        <v>248</v>
      </c>
      <c r="B739" s="174"/>
      <c r="C739" s="181">
        <v>1</v>
      </c>
      <c r="D739" s="182" t="s">
        <v>249</v>
      </c>
      <c r="E739" s="183"/>
      <c r="F739" s="183"/>
      <c r="G739" s="184"/>
      <c r="H739" s="253" t="s">
        <v>250</v>
      </c>
      <c r="I739" s="254"/>
      <c r="J739" s="175" t="e">
        <f>J740/C739</f>
        <v>#VALUE!</v>
      </c>
      <c r="L739" t="s">
        <v>251</v>
      </c>
    </row>
    <row r="740" spans="1:14" ht="15.75" thickBot="1" x14ac:dyDescent="0.3">
      <c r="A740" s="180" t="s">
        <v>252</v>
      </c>
      <c r="B740" s="185"/>
      <c r="C740" s="186">
        <f>B752</f>
        <v>10.344999999999997</v>
      </c>
      <c r="D740" s="187" t="s">
        <v>253</v>
      </c>
      <c r="E740" s="183"/>
      <c r="F740" s="183"/>
      <c r="G740" s="184"/>
      <c r="H740" s="227" t="s">
        <v>254</v>
      </c>
      <c r="I740" s="174"/>
      <c r="J740" s="175" t="e">
        <f>H752</f>
        <v>#VALUE!</v>
      </c>
    </row>
    <row r="741" spans="1:14" ht="15.75" thickBot="1" x14ac:dyDescent="0.3">
      <c r="A741" s="180" t="s">
        <v>201</v>
      </c>
      <c r="B741" s="185"/>
      <c r="C741" s="188">
        <f>[1]MENU!F771</f>
        <v>0</v>
      </c>
      <c r="D741" s="187" t="s">
        <v>255</v>
      </c>
      <c r="E741" s="183"/>
      <c r="F741" s="183"/>
      <c r="G741" s="184"/>
      <c r="H741" s="227" t="s">
        <v>256</v>
      </c>
      <c r="I741" s="185"/>
      <c r="J741" s="190" t="e">
        <f>(J738-J739)/J738</f>
        <v>#VALUE!</v>
      </c>
    </row>
    <row r="742" spans="1:14" ht="15.75" thickBot="1" x14ac:dyDescent="0.3">
      <c r="A742" s="182" t="s">
        <v>257</v>
      </c>
      <c r="B742" s="181" t="s">
        <v>258</v>
      </c>
      <c r="C742" s="181" t="s">
        <v>259</v>
      </c>
      <c r="D742" s="181" t="s">
        <v>260</v>
      </c>
      <c r="E742" s="181" t="s">
        <v>261</v>
      </c>
      <c r="F742" s="191" t="s">
        <v>201</v>
      </c>
      <c r="G742" s="192" t="s">
        <v>262</v>
      </c>
      <c r="H742" s="223" t="s">
        <v>263</v>
      </c>
      <c r="I742" s="194"/>
      <c r="J742" s="195"/>
      <c r="L742" s="196" t="s">
        <v>257</v>
      </c>
      <c r="M742" s="196" t="s">
        <v>264</v>
      </c>
      <c r="N742" s="196" t="s">
        <v>259</v>
      </c>
    </row>
    <row r="743" spans="1:14" x14ac:dyDescent="0.25">
      <c r="A743" s="197" t="s">
        <v>384</v>
      </c>
      <c r="B743" s="198">
        <v>5</v>
      </c>
      <c r="C743" s="199" t="s">
        <v>193</v>
      </c>
      <c r="D743" s="200">
        <v>1</v>
      </c>
      <c r="E743" s="198">
        <f>B743/D743</f>
        <v>5</v>
      </c>
      <c r="F743" s="201">
        <f>B743*$C$52</f>
        <v>0</v>
      </c>
      <c r="G743" s="202" t="str">
        <f>IFERROR(VLOOKUP(A743,'[2]CÓDIGOS E PREÇOS'!$C$4:$D$303,2,0),"verificar item")</f>
        <v>verificar item</v>
      </c>
      <c r="H743" s="203" t="e">
        <f>G743*E743</f>
        <v>#VALUE!</v>
      </c>
      <c r="I743" s="204"/>
      <c r="J743" s="205"/>
      <c r="L743" s="206" t="str">
        <f>A743</f>
        <v>BACALHAU MORHUA LIMPO E DESSALGADO</v>
      </c>
      <c r="M743" s="207">
        <f>F743</f>
        <v>0</v>
      </c>
      <c r="N743" s="208" t="str">
        <f>C743</f>
        <v>KG</v>
      </c>
    </row>
    <row r="744" spans="1:14" x14ac:dyDescent="0.25">
      <c r="A744" s="197" t="s">
        <v>385</v>
      </c>
      <c r="B744" s="198">
        <v>3.5</v>
      </c>
      <c r="C744" s="199" t="s">
        <v>193</v>
      </c>
      <c r="D744" s="200">
        <v>1</v>
      </c>
      <c r="E744" s="198">
        <f>B744/D744</f>
        <v>3.5</v>
      </c>
      <c r="F744" s="201">
        <f>B744*$C$52</f>
        <v>0</v>
      </c>
      <c r="G744" s="202">
        <f>IFERROR(VLOOKUP(A744,'[2]CÓDIGOS E PREÇOS'!$C$4:$D$303,2,0),"verificar item")</f>
        <v>1</v>
      </c>
      <c r="H744" s="203">
        <f>G744*E744</f>
        <v>3.5</v>
      </c>
      <c r="I744" s="204"/>
      <c r="J744" s="205"/>
      <c r="L744" s="206" t="str">
        <f t="shared" ref="L744:L745" si="359">A744</f>
        <v>ÁGUA</v>
      </c>
      <c r="M744" s="207">
        <f t="shared" ref="M744:M745" si="360">F744</f>
        <v>0</v>
      </c>
      <c r="N744" s="208" t="str">
        <f t="shared" ref="N744:N745" si="361">C744</f>
        <v>KG</v>
      </c>
    </row>
    <row r="745" spans="1:14" x14ac:dyDescent="0.25">
      <c r="A745" s="197" t="s">
        <v>97</v>
      </c>
      <c r="B745" s="198">
        <v>1.5</v>
      </c>
      <c r="C745" s="199" t="s">
        <v>193</v>
      </c>
      <c r="D745" s="200">
        <v>1</v>
      </c>
      <c r="E745" s="198">
        <f t="shared" ref="E745:E751" si="362">B745/D745</f>
        <v>1.5</v>
      </c>
      <c r="F745" s="201">
        <f t="shared" ref="F745:F751" si="363">B745*$C$52</f>
        <v>0</v>
      </c>
      <c r="G745" s="202" t="str">
        <f>IFERROR(VLOOKUP(A745,'[2]CÓDIGOS E PREÇOS'!$C$4:$D$303,2,0),"verificar item")</f>
        <v>verificar item</v>
      </c>
      <c r="H745" s="203" t="e">
        <f t="shared" ref="H745:H749" si="364">G745*E745</f>
        <v>#VALUE!</v>
      </c>
      <c r="I745" s="204"/>
      <c r="J745" s="205"/>
      <c r="L745" s="206" t="str">
        <f t="shared" si="359"/>
        <v>FLOCO DE BATATA</v>
      </c>
      <c r="M745" s="207">
        <f t="shared" si="360"/>
        <v>0</v>
      </c>
      <c r="N745" s="208" t="str">
        <f t="shared" si="361"/>
        <v>KG</v>
      </c>
    </row>
    <row r="746" spans="1:14" x14ac:dyDescent="0.25">
      <c r="A746" s="197" t="s">
        <v>99</v>
      </c>
      <c r="B746" s="198">
        <v>0.03</v>
      </c>
      <c r="C746" s="199" t="s">
        <v>193</v>
      </c>
      <c r="D746" s="200">
        <v>1</v>
      </c>
      <c r="E746" s="198">
        <f t="shared" si="362"/>
        <v>0.03</v>
      </c>
      <c r="F746" s="201">
        <f t="shared" si="363"/>
        <v>0</v>
      </c>
      <c r="G746" s="202">
        <f>IFERROR(VLOOKUP(A746,'[2]CÓDIGOS E PREÇOS'!$C$4:$D$303,2,0),"verificar item")</f>
        <v>15</v>
      </c>
      <c r="H746" s="203">
        <f t="shared" si="364"/>
        <v>0.44999999999999996</v>
      </c>
      <c r="I746" s="204"/>
      <c r="J746" s="205"/>
      <c r="L746" s="206" t="str">
        <f t="shared" ref="L746:L751" si="365">A746</f>
        <v>CEBOLINHA</v>
      </c>
      <c r="M746" s="207">
        <f t="shared" ref="M746:M751" si="366">F746</f>
        <v>0</v>
      </c>
      <c r="N746" s="208" t="str">
        <f t="shared" ref="N746:N751" si="367">C746</f>
        <v>KG</v>
      </c>
    </row>
    <row r="747" spans="1:14" x14ac:dyDescent="0.25">
      <c r="A747" s="197" t="s">
        <v>100</v>
      </c>
      <c r="B747" s="198">
        <v>0.04</v>
      </c>
      <c r="C747" s="199" t="s">
        <v>193</v>
      </c>
      <c r="D747" s="200">
        <v>1</v>
      </c>
      <c r="E747" s="198">
        <f t="shared" si="362"/>
        <v>0.04</v>
      </c>
      <c r="F747" s="201">
        <f t="shared" si="363"/>
        <v>0</v>
      </c>
      <c r="G747" s="202">
        <f>IFERROR(VLOOKUP(A747,'[2]CÓDIGOS E PREÇOS'!$C$4:$D$303,2,0),"verificar item")</f>
        <v>8</v>
      </c>
      <c r="H747" s="203">
        <f t="shared" si="364"/>
        <v>0.32</v>
      </c>
      <c r="I747" s="204"/>
      <c r="J747" s="205"/>
      <c r="L747" s="206" t="str">
        <f t="shared" si="365"/>
        <v>SALSA</v>
      </c>
      <c r="M747" s="207">
        <f t="shared" si="366"/>
        <v>0</v>
      </c>
      <c r="N747" s="208" t="str">
        <f t="shared" si="367"/>
        <v>KG</v>
      </c>
    </row>
    <row r="748" spans="1:14" x14ac:dyDescent="0.25">
      <c r="A748" s="197" t="s">
        <v>88</v>
      </c>
      <c r="B748" s="198">
        <v>0.04</v>
      </c>
      <c r="C748" s="199" t="s">
        <v>193</v>
      </c>
      <c r="D748" s="200">
        <v>1</v>
      </c>
      <c r="E748" s="198">
        <f t="shared" si="362"/>
        <v>0.04</v>
      </c>
      <c r="F748" s="201">
        <f t="shared" si="363"/>
        <v>0</v>
      </c>
      <c r="G748" s="202">
        <f>IFERROR(VLOOKUP(A748,'[2]CÓDIGOS E PREÇOS'!$C$4:$D$303,2,0),"verificar item")</f>
        <v>22</v>
      </c>
      <c r="H748" s="203">
        <f t="shared" si="364"/>
        <v>0.88</v>
      </c>
      <c r="I748" s="204"/>
      <c r="J748" s="205"/>
      <c r="L748" s="206" t="str">
        <f t="shared" si="365"/>
        <v>ALHO</v>
      </c>
      <c r="M748" s="207">
        <f t="shared" si="366"/>
        <v>0</v>
      </c>
      <c r="N748" s="208" t="str">
        <f t="shared" si="367"/>
        <v>KG</v>
      </c>
    </row>
    <row r="749" spans="1:14" x14ac:dyDescent="0.25">
      <c r="A749" s="197" t="s">
        <v>105</v>
      </c>
      <c r="B749" s="198">
        <v>0.2</v>
      </c>
      <c r="C749" s="199" t="s">
        <v>193</v>
      </c>
      <c r="D749" s="200">
        <v>1</v>
      </c>
      <c r="E749" s="198">
        <f t="shared" si="362"/>
        <v>0.2</v>
      </c>
      <c r="F749" s="201">
        <f t="shared" si="363"/>
        <v>0</v>
      </c>
      <c r="G749" s="202">
        <f>IFERROR(VLOOKUP(A749,'[2]CÓDIGOS E PREÇOS'!$C$4:$D$303,2,0),"verificar item")</f>
        <v>33.520000000000003</v>
      </c>
      <c r="H749" s="203">
        <f t="shared" si="364"/>
        <v>6.7040000000000006</v>
      </c>
      <c r="I749" s="204"/>
      <c r="J749" s="205"/>
      <c r="L749" s="206" t="str">
        <f t="shared" si="365"/>
        <v>AZEITE EXTRA VIRGEM</v>
      </c>
      <c r="M749" s="207">
        <f t="shared" si="366"/>
        <v>0</v>
      </c>
      <c r="N749" s="208" t="str">
        <f t="shared" si="367"/>
        <v>KG</v>
      </c>
    </row>
    <row r="750" spans="1:14" x14ac:dyDescent="0.25">
      <c r="A750" s="197" t="s">
        <v>349</v>
      </c>
      <c r="B750" s="198">
        <v>1.4999999999999999E-2</v>
      </c>
      <c r="C750" s="199" t="s">
        <v>193</v>
      </c>
      <c r="D750" s="200">
        <v>1</v>
      </c>
      <c r="E750" s="198">
        <f t="shared" si="362"/>
        <v>1.4999999999999999E-2</v>
      </c>
      <c r="F750" s="201">
        <f t="shared" si="363"/>
        <v>0</v>
      </c>
      <c r="G750" s="202" t="str">
        <f>IFERROR(VLOOKUP(A750,'[2]CÓDIGOS E PREÇOS'!$C$4:$D$303,2,0),"verificar item")</f>
        <v>verificar item</v>
      </c>
      <c r="H750" s="203"/>
      <c r="I750" s="204"/>
      <c r="J750" s="205"/>
      <c r="L750" s="206" t="str">
        <f t="shared" si="365"/>
        <v>GLUTAMATO MONOSSÓDICO</v>
      </c>
      <c r="M750" s="207">
        <f t="shared" si="366"/>
        <v>0</v>
      </c>
      <c r="N750" s="208" t="str">
        <f t="shared" si="367"/>
        <v>KG</v>
      </c>
    </row>
    <row r="751" spans="1:14" ht="15.75" thickBot="1" x14ac:dyDescent="0.3">
      <c r="A751" s="197" t="s">
        <v>383</v>
      </c>
      <c r="B751" s="198">
        <v>0.02</v>
      </c>
      <c r="C751" s="199" t="s">
        <v>193</v>
      </c>
      <c r="D751" s="200">
        <v>1</v>
      </c>
      <c r="E751" s="198">
        <f t="shared" si="362"/>
        <v>0.02</v>
      </c>
      <c r="F751" s="201">
        <f t="shared" si="363"/>
        <v>0</v>
      </c>
      <c r="G751" s="202" t="str">
        <f>IFERROR(VLOOKUP(A751,'[2]CÓDIGOS E PREÇOS'!$C$4:$D$303,2,0),"verificar item")</f>
        <v>verificar item</v>
      </c>
      <c r="H751" s="203"/>
      <c r="I751" s="204"/>
      <c r="J751" s="205"/>
      <c r="L751" s="206" t="str">
        <f t="shared" si="365"/>
        <v xml:space="preserve">SAL  </v>
      </c>
      <c r="M751" s="207">
        <f t="shared" si="366"/>
        <v>0</v>
      </c>
      <c r="N751" s="208" t="str">
        <f t="shared" si="367"/>
        <v>KG</v>
      </c>
    </row>
    <row r="752" spans="1:14" ht="15.75" thickBot="1" x14ac:dyDescent="0.3">
      <c r="A752" s="209" t="s">
        <v>265</v>
      </c>
      <c r="B752" s="210">
        <f>SUM(B743:B751)</f>
        <v>10.344999999999997</v>
      </c>
      <c r="C752" s="211"/>
      <c r="D752" s="211"/>
      <c r="E752" s="211"/>
      <c r="F752" s="211"/>
      <c r="G752" s="212"/>
      <c r="H752" s="224" t="e">
        <f>SUM(H743:H751)</f>
        <v>#VALUE!</v>
      </c>
      <c r="I752" s="214"/>
      <c r="J752" s="215"/>
      <c r="L752" s="216" t="s">
        <v>266</v>
      </c>
      <c r="M752" s="217">
        <f>SUM(M743:M751)</f>
        <v>0</v>
      </c>
      <c r="N752" s="216" t="s">
        <v>193</v>
      </c>
    </row>
    <row r="753" spans="1:14" ht="15.75" thickBot="1" x14ac:dyDescent="0.3"/>
    <row r="754" spans="1:14" ht="16.5" thickBot="1" x14ac:dyDescent="0.3">
      <c r="A754" s="163" t="s">
        <v>243</v>
      </c>
      <c r="B754" s="164"/>
      <c r="C754" s="164"/>
      <c r="D754" s="164"/>
      <c r="E754" s="164"/>
      <c r="F754" s="164"/>
      <c r="G754" s="165"/>
      <c r="H754" s="166"/>
      <c r="I754" s="164"/>
      <c r="J754" s="167"/>
    </row>
    <row r="755" spans="1:14" ht="15.75" thickBot="1" x14ac:dyDescent="0.3">
      <c r="A755" s="168" t="s">
        <v>244</v>
      </c>
      <c r="B755" s="169" t="s">
        <v>267</v>
      </c>
      <c r="C755" s="170"/>
      <c r="D755" s="170"/>
      <c r="E755" s="171"/>
      <c r="F755" s="171"/>
      <c r="G755" s="172"/>
      <c r="H755" s="227" t="s">
        <v>245</v>
      </c>
      <c r="I755" s="174"/>
      <c r="J755" s="175"/>
      <c r="L755" t="str">
        <f>B755</f>
        <v>MOLHO TÁRTARO</v>
      </c>
    </row>
    <row r="756" spans="1:14" ht="15.75" thickBot="1" x14ac:dyDescent="0.3">
      <c r="A756" s="168" t="s">
        <v>246</v>
      </c>
      <c r="B756" s="169"/>
      <c r="C756" s="170"/>
      <c r="D756" s="176"/>
      <c r="E756" s="177"/>
      <c r="F756" s="177"/>
      <c r="G756" s="178"/>
      <c r="H756" s="255" t="s">
        <v>247</v>
      </c>
      <c r="I756" s="256"/>
      <c r="J756" s="175">
        <f>[1]MENU!H789</f>
        <v>0</v>
      </c>
    </row>
    <row r="757" spans="1:14" ht="15.75" thickBot="1" x14ac:dyDescent="0.3">
      <c r="A757" s="180" t="s">
        <v>248</v>
      </c>
      <c r="B757" s="174"/>
      <c r="C757" s="181">
        <v>1</v>
      </c>
      <c r="D757" s="182" t="s">
        <v>249</v>
      </c>
      <c r="E757" s="183"/>
      <c r="F757" s="183"/>
      <c r="G757" s="184"/>
      <c r="H757" s="253" t="s">
        <v>250</v>
      </c>
      <c r="I757" s="254"/>
      <c r="J757" s="175" t="e">
        <f>J758/C757</f>
        <v>#VALUE!</v>
      </c>
      <c r="L757" t="s">
        <v>251</v>
      </c>
    </row>
    <row r="758" spans="1:14" ht="15.75" thickBot="1" x14ac:dyDescent="0.3">
      <c r="A758" s="180" t="s">
        <v>252</v>
      </c>
      <c r="B758" s="185"/>
      <c r="C758" s="186">
        <f>B770</f>
        <v>16.229999999999997</v>
      </c>
      <c r="D758" s="187" t="s">
        <v>253</v>
      </c>
      <c r="E758" s="183"/>
      <c r="F758" s="183"/>
      <c r="G758" s="184"/>
      <c r="H758" s="227" t="s">
        <v>254</v>
      </c>
      <c r="I758" s="174"/>
      <c r="J758" s="175" t="e">
        <f>H770</f>
        <v>#VALUE!</v>
      </c>
    </row>
    <row r="759" spans="1:14" ht="15.75" thickBot="1" x14ac:dyDescent="0.3">
      <c r="A759" s="180" t="s">
        <v>201</v>
      </c>
      <c r="B759" s="185"/>
      <c r="C759" s="188">
        <f>[1]MENU!F789</f>
        <v>0</v>
      </c>
      <c r="D759" s="187" t="s">
        <v>255</v>
      </c>
      <c r="E759" s="183"/>
      <c r="F759" s="183"/>
      <c r="G759" s="184"/>
      <c r="H759" s="227" t="s">
        <v>256</v>
      </c>
      <c r="I759" s="185"/>
      <c r="J759" s="190" t="e">
        <f>(J756-J757)/J756</f>
        <v>#VALUE!</v>
      </c>
    </row>
    <row r="760" spans="1:14" ht="15.75" thickBot="1" x14ac:dyDescent="0.3">
      <c r="A760" s="182" t="s">
        <v>257</v>
      </c>
      <c r="B760" s="181" t="s">
        <v>258</v>
      </c>
      <c r="C760" s="181" t="s">
        <v>259</v>
      </c>
      <c r="D760" s="181" t="s">
        <v>260</v>
      </c>
      <c r="E760" s="181" t="s">
        <v>261</v>
      </c>
      <c r="F760" s="191" t="s">
        <v>201</v>
      </c>
      <c r="G760" s="192" t="s">
        <v>262</v>
      </c>
      <c r="H760" s="223" t="s">
        <v>263</v>
      </c>
      <c r="I760" s="194"/>
      <c r="J760" s="195"/>
      <c r="L760" s="196" t="s">
        <v>257</v>
      </c>
      <c r="M760" s="196" t="s">
        <v>264</v>
      </c>
      <c r="N760" s="196" t="s">
        <v>259</v>
      </c>
    </row>
    <row r="761" spans="1:14" x14ac:dyDescent="0.25">
      <c r="A761" s="197" t="s">
        <v>346</v>
      </c>
      <c r="B761" s="198">
        <v>5</v>
      </c>
      <c r="C761" s="199" t="s">
        <v>193</v>
      </c>
      <c r="D761" s="200">
        <v>1</v>
      </c>
      <c r="E761" s="198">
        <f>B761/D761</f>
        <v>5</v>
      </c>
      <c r="F761" s="201">
        <f>B761*$C$52</f>
        <v>0</v>
      </c>
      <c r="G761" s="202" t="str">
        <f>IFERROR(VLOOKUP(A761,'[2]CÓDIGOS E PREÇOS'!$C$4:$D$303,2,0),"verificar item")</f>
        <v>verificar item</v>
      </c>
      <c r="H761" s="203" t="e">
        <f>G761*E761</f>
        <v>#VALUE!</v>
      </c>
      <c r="I761" s="204"/>
      <c r="J761" s="205"/>
      <c r="L761" s="206" t="str">
        <f>A761</f>
        <v>BASE MAIONESE</v>
      </c>
      <c r="M761" s="207">
        <f>F761</f>
        <v>0</v>
      </c>
      <c r="N761" s="208" t="str">
        <f>C761</f>
        <v>KG</v>
      </c>
    </row>
    <row r="762" spans="1:14" x14ac:dyDescent="0.25">
      <c r="A762" s="197" t="s">
        <v>125</v>
      </c>
      <c r="B762" s="198">
        <v>3.5</v>
      </c>
      <c r="C762" s="199" t="s">
        <v>193</v>
      </c>
      <c r="D762" s="200">
        <v>1</v>
      </c>
      <c r="E762" s="198">
        <f>B762/D762</f>
        <v>3.5</v>
      </c>
      <c r="F762" s="201">
        <f>B762*$C$52</f>
        <v>0</v>
      </c>
      <c r="G762" s="202">
        <f>IFERROR(VLOOKUP(A762,'[2]CÓDIGOS E PREÇOS'!$C$4:$D$303,2,0),"verificar item")</f>
        <v>12.916666666666666</v>
      </c>
      <c r="H762" s="203">
        <f>G762*E762</f>
        <v>45.208333333333329</v>
      </c>
      <c r="I762" s="204"/>
      <c r="J762" s="205"/>
      <c r="L762" s="206" t="str">
        <f t="shared" ref="L762:L766" si="368">A762</f>
        <v>MAIONESE HELLMANS</v>
      </c>
      <c r="M762" s="207">
        <f t="shared" ref="M762:M766" si="369">F762</f>
        <v>0</v>
      </c>
      <c r="N762" s="208" t="str">
        <f t="shared" ref="N762:N766" si="370">C762</f>
        <v>KG</v>
      </c>
    </row>
    <row r="763" spans="1:14" x14ac:dyDescent="0.25">
      <c r="A763" s="197" t="s">
        <v>351</v>
      </c>
      <c r="B763" s="198">
        <v>1.5</v>
      </c>
      <c r="C763" s="199" t="s">
        <v>193</v>
      </c>
      <c r="D763" s="200">
        <v>1</v>
      </c>
      <c r="E763" s="198">
        <f t="shared" ref="E763:E766" si="371">B763/D763</f>
        <v>1.5</v>
      </c>
      <c r="F763" s="201">
        <f t="shared" ref="F763:F766" si="372">B763*$C$52</f>
        <v>0</v>
      </c>
      <c r="G763" s="202">
        <f>IFERROR(VLOOKUP(A763,'[2]CÓDIGOS E PREÇOS'!$C$4:$D$303,2,0),"verificar item")</f>
        <v>40.090000000000003</v>
      </c>
      <c r="H763" s="203">
        <f t="shared" ref="H763:H766" si="373">G763*E763</f>
        <v>60.135000000000005</v>
      </c>
      <c r="I763" s="204"/>
      <c r="J763" s="205"/>
      <c r="L763" s="206" t="str">
        <f t="shared" si="368"/>
        <v>PICKLES HEMMER</v>
      </c>
      <c r="M763" s="207">
        <f t="shared" si="369"/>
        <v>0</v>
      </c>
      <c r="N763" s="208" t="str">
        <f t="shared" si="370"/>
        <v>KG</v>
      </c>
    </row>
    <row r="764" spans="1:14" x14ac:dyDescent="0.25">
      <c r="A764" s="197" t="s">
        <v>387</v>
      </c>
      <c r="B764" s="198">
        <v>0.03</v>
      </c>
      <c r="C764" s="199" t="s">
        <v>193</v>
      </c>
      <c r="D764" s="200">
        <v>1</v>
      </c>
      <c r="E764" s="198">
        <f t="shared" si="371"/>
        <v>0.03</v>
      </c>
      <c r="F764" s="201">
        <f t="shared" si="372"/>
        <v>0</v>
      </c>
      <c r="G764" s="202">
        <f>IFERROR(VLOOKUP(A764,'[2]CÓDIGOS E PREÇOS'!$C$4:$D$303,2,0),"verificar item")</f>
        <v>39.5</v>
      </c>
      <c r="H764" s="203">
        <f t="shared" si="373"/>
        <v>1.1850000000000001</v>
      </c>
      <c r="I764" s="204"/>
      <c r="J764" s="205"/>
      <c r="L764" s="206" t="str">
        <f t="shared" si="368"/>
        <v>ALCAPARRA</v>
      </c>
      <c r="M764" s="207">
        <f t="shared" si="369"/>
        <v>0</v>
      </c>
      <c r="N764" s="208" t="str">
        <f t="shared" si="370"/>
        <v>KG</v>
      </c>
    </row>
    <row r="765" spans="1:14" x14ac:dyDescent="0.25">
      <c r="A765" s="197" t="s">
        <v>99</v>
      </c>
      <c r="B765" s="198">
        <v>0.04</v>
      </c>
      <c r="C765" s="199" t="s">
        <v>193</v>
      </c>
      <c r="D765" s="200">
        <v>1</v>
      </c>
      <c r="E765" s="198">
        <f t="shared" si="371"/>
        <v>0.04</v>
      </c>
      <c r="F765" s="201">
        <f t="shared" si="372"/>
        <v>0</v>
      </c>
      <c r="G765" s="202">
        <f>IFERROR(VLOOKUP(A765,'[2]CÓDIGOS E PREÇOS'!$C$4:$D$303,2,0),"verificar item")</f>
        <v>15</v>
      </c>
      <c r="H765" s="203">
        <f t="shared" si="373"/>
        <v>0.6</v>
      </c>
      <c r="I765" s="204"/>
      <c r="J765" s="205"/>
      <c r="L765" s="206" t="str">
        <f t="shared" si="368"/>
        <v>CEBOLINHA</v>
      </c>
      <c r="M765" s="207">
        <f t="shared" si="369"/>
        <v>0</v>
      </c>
      <c r="N765" s="208" t="str">
        <f t="shared" si="370"/>
        <v>KG</v>
      </c>
    </row>
    <row r="766" spans="1:14" x14ac:dyDescent="0.25">
      <c r="A766" s="197" t="s">
        <v>114</v>
      </c>
      <c r="B766" s="198">
        <v>0.04</v>
      </c>
      <c r="C766" s="199" t="s">
        <v>193</v>
      </c>
      <c r="D766" s="200">
        <v>1</v>
      </c>
      <c r="E766" s="198">
        <f t="shared" si="371"/>
        <v>0.04</v>
      </c>
      <c r="F766" s="201">
        <f t="shared" si="372"/>
        <v>0</v>
      </c>
      <c r="G766" s="202">
        <f>IFERROR(VLOOKUP(A766,'[2]CÓDIGOS E PREÇOS'!$C$4:$D$303,2,0),"verificar item")</f>
        <v>5.9</v>
      </c>
      <c r="H766" s="203">
        <f t="shared" si="373"/>
        <v>0.23600000000000002</v>
      </c>
      <c r="I766" s="204"/>
      <c r="J766" s="205"/>
      <c r="L766" s="206" t="str">
        <f t="shared" si="368"/>
        <v>CEBOLA ROXA</v>
      </c>
      <c r="M766" s="207">
        <f t="shared" si="369"/>
        <v>0</v>
      </c>
      <c r="N766" s="208" t="str">
        <f t="shared" si="370"/>
        <v>KG</v>
      </c>
    </row>
    <row r="767" spans="1:14" x14ac:dyDescent="0.25">
      <c r="A767" s="197" t="s">
        <v>102</v>
      </c>
      <c r="B767" s="198">
        <v>1.04</v>
      </c>
      <c r="C767" s="199" t="s">
        <v>193</v>
      </c>
      <c r="D767" s="200">
        <v>1</v>
      </c>
      <c r="E767" s="198">
        <f t="shared" ref="E767:E769" si="374">B767/D767</f>
        <v>1.04</v>
      </c>
      <c r="F767" s="201">
        <f t="shared" ref="F767:F769" si="375">B767*$C$52</f>
        <v>0</v>
      </c>
      <c r="G767" s="202">
        <f>IFERROR(VLOOKUP(A767,'[2]CÓDIGOS E PREÇOS'!$C$4:$D$303,2,0),"verificar item")</f>
        <v>29.900000000000002</v>
      </c>
      <c r="H767" s="203">
        <f t="shared" ref="H767:H769" si="376">G767*E767</f>
        <v>31.096000000000004</v>
      </c>
      <c r="I767" s="204"/>
      <c r="J767" s="205"/>
      <c r="L767" s="206" t="str">
        <f t="shared" ref="L767:L769" si="377">A767</f>
        <v>ANETO</v>
      </c>
      <c r="M767" s="207">
        <f t="shared" ref="M767:M769" si="378">F767</f>
        <v>0</v>
      </c>
      <c r="N767" s="208" t="str">
        <f t="shared" ref="N767:N769" si="379">C767</f>
        <v>KG</v>
      </c>
    </row>
    <row r="768" spans="1:14" x14ac:dyDescent="0.25">
      <c r="A768" s="197" t="s">
        <v>349</v>
      </c>
      <c r="B768" s="198">
        <v>2.04</v>
      </c>
      <c r="C768" s="199" t="s">
        <v>193</v>
      </c>
      <c r="D768" s="200">
        <v>1</v>
      </c>
      <c r="E768" s="198">
        <f t="shared" si="374"/>
        <v>2.04</v>
      </c>
      <c r="F768" s="201">
        <f t="shared" si="375"/>
        <v>0</v>
      </c>
      <c r="G768" s="202" t="str">
        <f>IFERROR(VLOOKUP(A768,'[2]CÓDIGOS E PREÇOS'!$C$4:$D$303,2,0),"verificar item")</f>
        <v>verificar item</v>
      </c>
      <c r="H768" s="203" t="e">
        <f t="shared" si="376"/>
        <v>#VALUE!</v>
      </c>
      <c r="I768" s="204"/>
      <c r="J768" s="205"/>
      <c r="L768" s="206" t="str">
        <f t="shared" si="377"/>
        <v>GLUTAMATO MONOSSÓDICO</v>
      </c>
      <c r="M768" s="207">
        <f t="shared" si="378"/>
        <v>0</v>
      </c>
      <c r="N768" s="208" t="str">
        <f t="shared" si="379"/>
        <v>KG</v>
      </c>
    </row>
    <row r="769" spans="1:14" ht="15.75" thickBot="1" x14ac:dyDescent="0.3">
      <c r="A769" s="197" t="s">
        <v>388</v>
      </c>
      <c r="B769" s="198">
        <v>3.04</v>
      </c>
      <c r="C769" s="199" t="s">
        <v>193</v>
      </c>
      <c r="D769" s="200">
        <v>1</v>
      </c>
      <c r="E769" s="198">
        <f t="shared" si="374"/>
        <v>3.04</v>
      </c>
      <c r="F769" s="201">
        <f t="shared" si="375"/>
        <v>0</v>
      </c>
      <c r="G769" s="202" t="str">
        <f>IFERROR(VLOOKUP(A769,'[2]CÓDIGOS E PREÇOS'!$C$4:$D$303,2,0),"verificar item")</f>
        <v>verificar item</v>
      </c>
      <c r="H769" s="203" t="e">
        <f t="shared" si="376"/>
        <v>#VALUE!</v>
      </c>
      <c r="I769" s="204"/>
      <c r="J769" s="205"/>
      <c r="L769" s="206" t="str">
        <f t="shared" si="377"/>
        <v xml:space="preserve">SAL </v>
      </c>
      <c r="M769" s="207">
        <f t="shared" si="378"/>
        <v>0</v>
      </c>
      <c r="N769" s="208" t="str">
        <f t="shared" si="379"/>
        <v>KG</v>
      </c>
    </row>
    <row r="770" spans="1:14" ht="15.75" thickBot="1" x14ac:dyDescent="0.3">
      <c r="A770" s="209" t="s">
        <v>265</v>
      </c>
      <c r="B770" s="210">
        <f>SUM(B761:B769)</f>
        <v>16.229999999999997</v>
      </c>
      <c r="C770" s="211"/>
      <c r="D770" s="211"/>
      <c r="E770" s="211"/>
      <c r="F770" s="211"/>
      <c r="G770" s="212"/>
      <c r="H770" s="224" t="e">
        <f>SUM(H761:H769)</f>
        <v>#VALUE!</v>
      </c>
      <c r="I770" s="214"/>
      <c r="J770" s="215"/>
      <c r="L770" s="216" t="s">
        <v>266</v>
      </c>
      <c r="M770" s="217">
        <f>SUM(M761:M769)</f>
        <v>0</v>
      </c>
      <c r="N770" s="216" t="s">
        <v>193</v>
      </c>
    </row>
    <row r="771" spans="1:14" ht="15.75" thickBot="1" x14ac:dyDescent="0.3"/>
    <row r="772" spans="1:14" ht="16.5" thickBot="1" x14ac:dyDescent="0.3">
      <c r="A772" s="163" t="s">
        <v>243</v>
      </c>
      <c r="B772" s="164"/>
      <c r="C772" s="164"/>
      <c r="D772" s="164"/>
      <c r="E772" s="164"/>
      <c r="F772" s="164"/>
      <c r="G772" s="165"/>
      <c r="H772" s="166"/>
      <c r="I772" s="164"/>
      <c r="J772" s="167"/>
    </row>
    <row r="773" spans="1:14" ht="15.75" thickBot="1" x14ac:dyDescent="0.3">
      <c r="A773" s="168" t="s">
        <v>244</v>
      </c>
      <c r="B773" s="169" t="s">
        <v>389</v>
      </c>
      <c r="C773" s="170"/>
      <c r="D773" s="170"/>
      <c r="E773" s="171"/>
      <c r="F773" s="171"/>
      <c r="G773" s="172"/>
      <c r="H773" s="227" t="s">
        <v>245</v>
      </c>
      <c r="I773" s="174"/>
      <c r="J773" s="175"/>
      <c r="L773" t="str">
        <f>B773</f>
        <v>SAL TEMPERADO 1</v>
      </c>
    </row>
    <row r="774" spans="1:14" ht="15.75" thickBot="1" x14ac:dyDescent="0.3">
      <c r="A774" s="168" t="s">
        <v>246</v>
      </c>
      <c r="B774" s="169"/>
      <c r="C774" s="170"/>
      <c r="D774" s="176"/>
      <c r="E774" s="177"/>
      <c r="F774" s="177"/>
      <c r="G774" s="178"/>
      <c r="H774" s="255" t="s">
        <v>247</v>
      </c>
      <c r="I774" s="256"/>
      <c r="J774" s="175">
        <f>[1]MENU!H807</f>
        <v>0</v>
      </c>
    </row>
    <row r="775" spans="1:14" ht="15.75" thickBot="1" x14ac:dyDescent="0.3">
      <c r="A775" s="180" t="s">
        <v>248</v>
      </c>
      <c r="B775" s="174"/>
      <c r="C775" s="181">
        <v>1</v>
      </c>
      <c r="D775" s="182" t="s">
        <v>249</v>
      </c>
      <c r="E775" s="183"/>
      <c r="F775" s="183"/>
      <c r="G775" s="184"/>
      <c r="H775" s="253" t="s">
        <v>250</v>
      </c>
      <c r="I775" s="254"/>
      <c r="J775" s="175" t="e">
        <f>J776/C775</f>
        <v>#VALUE!</v>
      </c>
      <c r="L775" t="s">
        <v>251</v>
      </c>
    </row>
    <row r="776" spans="1:14" ht="15.75" thickBot="1" x14ac:dyDescent="0.3">
      <c r="A776" s="180" t="s">
        <v>252</v>
      </c>
      <c r="B776" s="185"/>
      <c r="C776" s="186">
        <f>B785</f>
        <v>1.2900000000000003</v>
      </c>
      <c r="D776" s="187" t="s">
        <v>253</v>
      </c>
      <c r="E776" s="183"/>
      <c r="F776" s="183"/>
      <c r="G776" s="184"/>
      <c r="H776" s="227" t="s">
        <v>254</v>
      </c>
      <c r="I776" s="174"/>
      <c r="J776" s="175" t="e">
        <f>H785</f>
        <v>#VALUE!</v>
      </c>
    </row>
    <row r="777" spans="1:14" ht="15.75" thickBot="1" x14ac:dyDescent="0.3">
      <c r="A777" s="180" t="s">
        <v>201</v>
      </c>
      <c r="B777" s="185"/>
      <c r="C777" s="188">
        <f>[1]MENU!F807</f>
        <v>0</v>
      </c>
      <c r="D777" s="187" t="s">
        <v>255</v>
      </c>
      <c r="E777" s="183"/>
      <c r="F777" s="183"/>
      <c r="G777" s="184"/>
      <c r="H777" s="227" t="s">
        <v>256</v>
      </c>
      <c r="I777" s="185"/>
      <c r="J777" s="190" t="e">
        <f>(J774-J775)/J774</f>
        <v>#VALUE!</v>
      </c>
    </row>
    <row r="778" spans="1:14" ht="15.75" thickBot="1" x14ac:dyDescent="0.3">
      <c r="A778" s="182" t="s">
        <v>257</v>
      </c>
      <c r="B778" s="181" t="s">
        <v>258</v>
      </c>
      <c r="C778" s="181" t="s">
        <v>259</v>
      </c>
      <c r="D778" s="181" t="s">
        <v>260</v>
      </c>
      <c r="E778" s="181" t="s">
        <v>261</v>
      </c>
      <c r="F778" s="191" t="s">
        <v>201</v>
      </c>
      <c r="G778" s="192" t="s">
        <v>262</v>
      </c>
      <c r="H778" s="223" t="s">
        <v>263</v>
      </c>
      <c r="I778" s="194"/>
      <c r="J778" s="195"/>
      <c r="L778" s="196" t="s">
        <v>257</v>
      </c>
      <c r="M778" s="196" t="s">
        <v>264</v>
      </c>
      <c r="N778" s="196" t="s">
        <v>259</v>
      </c>
    </row>
    <row r="779" spans="1:14" x14ac:dyDescent="0.25">
      <c r="A779" s="197" t="s">
        <v>348</v>
      </c>
      <c r="B779" s="198">
        <v>1</v>
      </c>
      <c r="C779" s="199" t="s">
        <v>193</v>
      </c>
      <c r="D779" s="200">
        <v>1</v>
      </c>
      <c r="E779" s="198">
        <f>B779/D779</f>
        <v>1</v>
      </c>
      <c r="F779" s="201">
        <f>B779*$C$52</f>
        <v>0</v>
      </c>
      <c r="G779" s="202">
        <f>IFERROR(VLOOKUP(A779,'[2]CÓDIGOS E PREÇOS'!$C$4:$D$303,2,0),"verificar item")</f>
        <v>2.2000000000000002</v>
      </c>
      <c r="H779" s="203">
        <f>G779*E779</f>
        <v>2.2000000000000002</v>
      </c>
      <c r="I779" s="204"/>
      <c r="J779" s="205"/>
      <c r="L779" s="206" t="str">
        <f>A779</f>
        <v>SAL</v>
      </c>
      <c r="M779" s="207">
        <f>F779</f>
        <v>0</v>
      </c>
      <c r="N779" s="208" t="str">
        <f>C779</f>
        <v>KG</v>
      </c>
    </row>
    <row r="780" spans="1:14" x14ac:dyDescent="0.25">
      <c r="A780" s="197" t="s">
        <v>349</v>
      </c>
      <c r="B780" s="198">
        <v>0.05</v>
      </c>
      <c r="C780" s="199" t="s">
        <v>193</v>
      </c>
      <c r="D780" s="200">
        <v>1</v>
      </c>
      <c r="E780" s="198">
        <f>B780/D780</f>
        <v>0.05</v>
      </c>
      <c r="F780" s="201">
        <f>B780*$C$52</f>
        <v>0</v>
      </c>
      <c r="G780" s="202" t="str">
        <f>IFERROR(VLOOKUP(A780,'[2]CÓDIGOS E PREÇOS'!$C$4:$D$303,2,0),"verificar item")</f>
        <v>verificar item</v>
      </c>
      <c r="H780" s="203" t="e">
        <f>G780*E780</f>
        <v>#VALUE!</v>
      </c>
      <c r="I780" s="204"/>
      <c r="J780" s="205"/>
      <c r="L780" s="206" t="str">
        <f t="shared" ref="L780:L784" si="380">A780</f>
        <v>GLUTAMATO MONOSSÓDICO</v>
      </c>
      <c r="M780" s="207">
        <f t="shared" ref="M780:M784" si="381">F780</f>
        <v>0</v>
      </c>
      <c r="N780" s="208" t="str">
        <f t="shared" ref="N780:N784" si="382">C780</f>
        <v>KG</v>
      </c>
    </row>
    <row r="781" spans="1:14" x14ac:dyDescent="0.25">
      <c r="A781" s="197" t="s">
        <v>390</v>
      </c>
      <c r="B781" s="198">
        <v>0.05</v>
      </c>
      <c r="C781" s="199" t="s">
        <v>193</v>
      </c>
      <c r="D781" s="200">
        <v>1</v>
      </c>
      <c r="E781" s="198">
        <f t="shared" ref="E781:E784" si="383">B781/D781</f>
        <v>0.05</v>
      </c>
      <c r="F781" s="201">
        <f t="shared" ref="F781:F784" si="384">B781*$C$52</f>
        <v>0</v>
      </c>
      <c r="G781" s="202">
        <f>IFERROR(VLOOKUP(A781,'[2]CÓDIGOS E PREÇOS'!$C$4:$D$303,2,0),"verificar item")</f>
        <v>22.5</v>
      </c>
      <c r="H781" s="203">
        <f t="shared" ref="H781:H784" si="385">G781*E781</f>
        <v>1.125</v>
      </c>
      <c r="I781" s="204"/>
      <c r="J781" s="205"/>
      <c r="L781" s="206" t="str">
        <f t="shared" si="380"/>
        <v>ALHO EM PÓ</v>
      </c>
      <c r="M781" s="207">
        <f t="shared" si="381"/>
        <v>0</v>
      </c>
      <c r="N781" s="208" t="str">
        <f t="shared" si="382"/>
        <v>KG</v>
      </c>
    </row>
    <row r="782" spans="1:14" x14ac:dyDescent="0.25">
      <c r="A782" s="197" t="s">
        <v>391</v>
      </c>
      <c r="B782" s="198">
        <v>0.1</v>
      </c>
      <c r="C782" s="199" t="s">
        <v>193</v>
      </c>
      <c r="D782" s="200">
        <v>1</v>
      </c>
      <c r="E782" s="198">
        <f t="shared" si="383"/>
        <v>0.1</v>
      </c>
      <c r="F782" s="201">
        <f t="shared" si="384"/>
        <v>0</v>
      </c>
      <c r="G782" s="202">
        <f>IFERROR(VLOOKUP(A782,'[2]CÓDIGOS E PREÇOS'!$C$4:$D$303,2,0),"verificar item")</f>
        <v>39.9</v>
      </c>
      <c r="H782" s="203">
        <f t="shared" si="385"/>
        <v>3.99</v>
      </c>
      <c r="I782" s="204"/>
      <c r="J782" s="205"/>
      <c r="L782" s="206" t="str">
        <f t="shared" si="380"/>
        <v>CEBOLA EM PÓ</v>
      </c>
      <c r="M782" s="207">
        <f t="shared" si="381"/>
        <v>0</v>
      </c>
      <c r="N782" s="208" t="str">
        <f t="shared" si="382"/>
        <v>KG</v>
      </c>
    </row>
    <row r="783" spans="1:14" x14ac:dyDescent="0.25">
      <c r="A783" s="197" t="s">
        <v>392</v>
      </c>
      <c r="B783" s="198">
        <v>0.04</v>
      </c>
      <c r="C783" s="199" t="s">
        <v>193</v>
      </c>
      <c r="D783" s="200">
        <v>1</v>
      </c>
      <c r="E783" s="198">
        <f t="shared" si="383"/>
        <v>0.04</v>
      </c>
      <c r="F783" s="201">
        <f t="shared" si="384"/>
        <v>0</v>
      </c>
      <c r="G783" s="202" t="str">
        <f>IFERROR(VLOOKUP(A783,'[2]CÓDIGOS E PREÇOS'!$C$4:$D$303,2,0),"verificar item")</f>
        <v>verificar item</v>
      </c>
      <c r="H783" s="203" t="e">
        <f t="shared" si="385"/>
        <v>#VALUE!</v>
      </c>
      <c r="I783" s="204"/>
      <c r="J783" s="205"/>
      <c r="L783" s="206" t="str">
        <f t="shared" si="380"/>
        <v>CAFÉ</v>
      </c>
      <c r="M783" s="207">
        <f t="shared" si="381"/>
        <v>0</v>
      </c>
      <c r="N783" s="208" t="str">
        <f t="shared" si="382"/>
        <v>KG</v>
      </c>
    </row>
    <row r="784" spans="1:14" ht="15.75" thickBot="1" x14ac:dyDescent="0.3">
      <c r="A784" s="197" t="s">
        <v>393</v>
      </c>
      <c r="B784" s="198">
        <v>0.05</v>
      </c>
      <c r="C784" s="199" t="s">
        <v>193</v>
      </c>
      <c r="D784" s="200">
        <v>1</v>
      </c>
      <c r="E784" s="198">
        <f t="shared" si="383"/>
        <v>0.05</v>
      </c>
      <c r="F784" s="201">
        <f t="shared" si="384"/>
        <v>0</v>
      </c>
      <c r="G784" s="202" t="str">
        <f>IFERROR(VLOOKUP(A784,'[2]CÓDIGOS E PREÇOS'!$C$4:$D$303,2,0),"verificar item")</f>
        <v>verificar item</v>
      </c>
      <c r="H784" s="203" t="e">
        <f t="shared" si="385"/>
        <v>#VALUE!</v>
      </c>
      <c r="I784" s="204"/>
      <c r="J784" s="205"/>
      <c r="L784" s="206" t="str">
        <f t="shared" si="380"/>
        <v>DEMI GLACE PÓ</v>
      </c>
      <c r="M784" s="207">
        <f t="shared" si="381"/>
        <v>0</v>
      </c>
      <c r="N784" s="208" t="str">
        <f t="shared" si="382"/>
        <v>KG</v>
      </c>
    </row>
    <row r="785" spans="1:14" ht="15.75" thickBot="1" x14ac:dyDescent="0.3">
      <c r="A785" s="209" t="s">
        <v>265</v>
      </c>
      <c r="B785" s="210">
        <f>SUM(B779:B784)</f>
        <v>1.2900000000000003</v>
      </c>
      <c r="C785" s="211"/>
      <c r="D785" s="211"/>
      <c r="E785" s="211"/>
      <c r="F785" s="211"/>
      <c r="G785" s="212"/>
      <c r="H785" s="224" t="e">
        <f>SUM(H779:H784)</f>
        <v>#VALUE!</v>
      </c>
      <c r="I785" s="214"/>
      <c r="J785" s="215"/>
      <c r="L785" s="216" t="s">
        <v>266</v>
      </c>
      <c r="M785" s="217">
        <f>SUM(M779:M784)</f>
        <v>0</v>
      </c>
      <c r="N785" s="216" t="s">
        <v>193</v>
      </c>
    </row>
    <row r="786" spans="1:14" ht="15.75" thickBot="1" x14ac:dyDescent="0.3"/>
    <row r="787" spans="1:14" ht="16.5" thickBot="1" x14ac:dyDescent="0.3">
      <c r="A787" s="163" t="s">
        <v>243</v>
      </c>
      <c r="B787" s="164"/>
      <c r="C787" s="164"/>
      <c r="D787" s="164"/>
      <c r="E787" s="164"/>
      <c r="F787" s="164"/>
      <c r="G787" s="165"/>
      <c r="H787" s="166"/>
      <c r="I787" s="164"/>
      <c r="J787" s="167"/>
    </row>
    <row r="788" spans="1:14" ht="15.75" thickBot="1" x14ac:dyDescent="0.3">
      <c r="A788" s="168" t="s">
        <v>244</v>
      </c>
      <c r="B788" s="169" t="s">
        <v>270</v>
      </c>
      <c r="C788" s="170"/>
      <c r="D788" s="170"/>
      <c r="E788" s="171"/>
      <c r="F788" s="171"/>
      <c r="G788" s="172"/>
      <c r="H788" s="227" t="s">
        <v>245</v>
      </c>
      <c r="I788" s="174"/>
      <c r="J788" s="175"/>
      <c r="L788" t="str">
        <f>B788</f>
        <v>SAL TEMPERADO 2</v>
      </c>
    </row>
    <row r="789" spans="1:14" ht="15.75" thickBot="1" x14ac:dyDescent="0.3">
      <c r="A789" s="168" t="s">
        <v>246</v>
      </c>
      <c r="B789" s="169"/>
      <c r="C789" s="170"/>
      <c r="D789" s="176"/>
      <c r="E789" s="177"/>
      <c r="F789" s="177"/>
      <c r="G789" s="178"/>
      <c r="H789" s="255" t="s">
        <v>247</v>
      </c>
      <c r="I789" s="256"/>
      <c r="J789" s="175">
        <f>[1]MENU!H825</f>
        <v>0</v>
      </c>
    </row>
    <row r="790" spans="1:14" ht="15.75" thickBot="1" x14ac:dyDescent="0.3">
      <c r="A790" s="180" t="s">
        <v>248</v>
      </c>
      <c r="B790" s="174"/>
      <c r="C790" s="181">
        <v>1</v>
      </c>
      <c r="D790" s="182" t="s">
        <v>249</v>
      </c>
      <c r="E790" s="183"/>
      <c r="F790" s="183"/>
      <c r="G790" s="184"/>
      <c r="H790" s="253" t="s">
        <v>250</v>
      </c>
      <c r="I790" s="254"/>
      <c r="J790" s="175" t="e">
        <f>J791/C790</f>
        <v>#VALUE!</v>
      </c>
      <c r="L790" t="s">
        <v>251</v>
      </c>
    </row>
    <row r="791" spans="1:14" ht="15.75" thickBot="1" x14ac:dyDescent="0.3">
      <c r="A791" s="180" t="s">
        <v>252</v>
      </c>
      <c r="B791" s="185"/>
      <c r="C791" s="186">
        <f>B801</f>
        <v>1.2250000000000001</v>
      </c>
      <c r="D791" s="187" t="s">
        <v>253</v>
      </c>
      <c r="E791" s="183"/>
      <c r="F791" s="183"/>
      <c r="G791" s="184"/>
      <c r="H791" s="227" t="s">
        <v>254</v>
      </c>
      <c r="I791" s="174"/>
      <c r="J791" s="175" t="e">
        <f>H801</f>
        <v>#VALUE!</v>
      </c>
    </row>
    <row r="792" spans="1:14" ht="15.75" thickBot="1" x14ac:dyDescent="0.3">
      <c r="A792" s="180" t="s">
        <v>201</v>
      </c>
      <c r="B792" s="185"/>
      <c r="C792" s="188">
        <f>[1]MENU!F825</f>
        <v>0</v>
      </c>
      <c r="D792" s="187" t="s">
        <v>255</v>
      </c>
      <c r="E792" s="183"/>
      <c r="F792" s="183"/>
      <c r="G792" s="184"/>
      <c r="H792" s="227" t="s">
        <v>256</v>
      </c>
      <c r="I792" s="185"/>
      <c r="J792" s="190" t="e">
        <f>(J789-J790)/J789</f>
        <v>#VALUE!</v>
      </c>
    </row>
    <row r="793" spans="1:14" ht="15.75" thickBot="1" x14ac:dyDescent="0.3">
      <c r="A793" s="182" t="s">
        <v>257</v>
      </c>
      <c r="B793" s="181" t="s">
        <v>258</v>
      </c>
      <c r="C793" s="181" t="s">
        <v>259</v>
      </c>
      <c r="D793" s="181" t="s">
        <v>260</v>
      </c>
      <c r="E793" s="181" t="s">
        <v>261</v>
      </c>
      <c r="F793" s="191" t="s">
        <v>201</v>
      </c>
      <c r="G793" s="192" t="s">
        <v>262</v>
      </c>
      <c r="H793" s="223" t="s">
        <v>263</v>
      </c>
      <c r="I793" s="194"/>
      <c r="J793" s="195"/>
      <c r="L793" s="196" t="s">
        <v>257</v>
      </c>
      <c r="M793" s="196" t="s">
        <v>264</v>
      </c>
      <c r="N793" s="196" t="s">
        <v>259</v>
      </c>
    </row>
    <row r="794" spans="1:14" x14ac:dyDescent="0.25">
      <c r="A794" s="197" t="s">
        <v>388</v>
      </c>
      <c r="B794" s="198">
        <v>1</v>
      </c>
      <c r="C794" s="199" t="s">
        <v>193</v>
      </c>
      <c r="D794" s="200">
        <v>1</v>
      </c>
      <c r="E794" s="198">
        <f>B794/D794</f>
        <v>1</v>
      </c>
      <c r="F794" s="201">
        <f>B794*$C$52</f>
        <v>0</v>
      </c>
      <c r="G794" s="202" t="str">
        <f>IFERROR(VLOOKUP(A794,'[2]CÓDIGOS E PREÇOS'!$C$4:$D$303,2,0),"verificar item")</f>
        <v>verificar item</v>
      </c>
      <c r="H794" s="203" t="e">
        <f>G794*E794</f>
        <v>#VALUE!</v>
      </c>
      <c r="I794" s="204"/>
      <c r="J794" s="205"/>
      <c r="L794" s="206" t="str">
        <f>A794</f>
        <v xml:space="preserve">SAL </v>
      </c>
      <c r="M794" s="207">
        <f>F794</f>
        <v>0</v>
      </c>
      <c r="N794" s="208" t="str">
        <f>C794</f>
        <v>KG</v>
      </c>
    </row>
    <row r="795" spans="1:14" x14ac:dyDescent="0.25">
      <c r="A795" s="197" t="s">
        <v>349</v>
      </c>
      <c r="B795" s="198">
        <v>0.05</v>
      </c>
      <c r="C795" s="199" t="s">
        <v>193</v>
      </c>
      <c r="D795" s="200">
        <v>1</v>
      </c>
      <c r="E795" s="198">
        <f>B795/D795</f>
        <v>0.05</v>
      </c>
      <c r="F795" s="201">
        <f>B795*$C$52</f>
        <v>0</v>
      </c>
      <c r="G795" s="202" t="str">
        <f>IFERROR(VLOOKUP(A795,'[2]CÓDIGOS E PREÇOS'!$C$4:$D$303,2,0),"verificar item")</f>
        <v>verificar item</v>
      </c>
      <c r="H795" s="203" t="e">
        <f>G795*E795</f>
        <v>#VALUE!</v>
      </c>
      <c r="I795" s="204"/>
      <c r="J795" s="205"/>
      <c r="L795" s="206" t="str">
        <f t="shared" ref="L795:L800" si="386">A795</f>
        <v>GLUTAMATO MONOSSÓDICO</v>
      </c>
      <c r="M795" s="207">
        <f t="shared" ref="M795:M800" si="387">F795</f>
        <v>0</v>
      </c>
      <c r="N795" s="208" t="str">
        <f t="shared" ref="N795:N800" si="388">C795</f>
        <v>KG</v>
      </c>
    </row>
    <row r="796" spans="1:14" x14ac:dyDescent="0.25">
      <c r="A796" s="197" t="s">
        <v>394</v>
      </c>
      <c r="B796" s="198">
        <v>0.05</v>
      </c>
      <c r="C796" s="199" t="s">
        <v>193</v>
      </c>
      <c r="D796" s="200">
        <v>1</v>
      </c>
      <c r="E796" s="198">
        <f t="shared" ref="E796:E800" si="389">B796/D796</f>
        <v>0.05</v>
      </c>
      <c r="F796" s="201">
        <f t="shared" ref="F796:F800" si="390">B796*$C$52</f>
        <v>0</v>
      </c>
      <c r="G796" s="202" t="str">
        <f>IFERROR(VLOOKUP(A796,'[2]CÓDIGOS E PREÇOS'!$C$4:$D$303,2,0),"verificar item")</f>
        <v>verificar item</v>
      </c>
      <c r="H796" s="203" t="e">
        <f t="shared" ref="H796:H800" si="391">G796*E796</f>
        <v>#VALUE!</v>
      </c>
      <c r="I796" s="204"/>
      <c r="J796" s="205"/>
      <c r="L796" s="206" t="str">
        <f t="shared" si="386"/>
        <v xml:space="preserve">PIMENTA DO REINO </v>
      </c>
      <c r="M796" s="207">
        <f t="shared" si="387"/>
        <v>0</v>
      </c>
      <c r="N796" s="208" t="str">
        <f t="shared" si="388"/>
        <v>KG</v>
      </c>
    </row>
    <row r="797" spans="1:14" x14ac:dyDescent="0.25">
      <c r="A797" s="197" t="s">
        <v>91</v>
      </c>
      <c r="B797" s="198">
        <v>0.05</v>
      </c>
      <c r="C797" s="199" t="s">
        <v>193</v>
      </c>
      <c r="D797" s="200">
        <v>1</v>
      </c>
      <c r="E797" s="198">
        <f t="shared" si="389"/>
        <v>0.05</v>
      </c>
      <c r="F797" s="201">
        <f t="shared" si="390"/>
        <v>0</v>
      </c>
      <c r="G797" s="202">
        <f>IFERROR(VLOOKUP(A797,'[2]CÓDIGOS E PREÇOS'!$C$4:$D$303,2,0),"verificar item")</f>
        <v>20</v>
      </c>
      <c r="H797" s="203">
        <f t="shared" si="391"/>
        <v>1</v>
      </c>
      <c r="I797" s="204"/>
      <c r="J797" s="205"/>
      <c r="L797" s="206" t="str">
        <f t="shared" si="386"/>
        <v>ALECRIM</v>
      </c>
      <c r="M797" s="207">
        <f t="shared" si="387"/>
        <v>0</v>
      </c>
      <c r="N797" s="208" t="str">
        <f t="shared" si="388"/>
        <v>KG</v>
      </c>
    </row>
    <row r="798" spans="1:14" x14ac:dyDescent="0.25">
      <c r="A798" s="197" t="s">
        <v>92</v>
      </c>
      <c r="B798" s="198">
        <v>0.03</v>
      </c>
      <c r="C798" s="199" t="s">
        <v>193</v>
      </c>
      <c r="D798" s="200">
        <v>1</v>
      </c>
      <c r="E798" s="198">
        <f t="shared" si="389"/>
        <v>0.03</v>
      </c>
      <c r="F798" s="201">
        <f t="shared" si="390"/>
        <v>0</v>
      </c>
      <c r="G798" s="202">
        <f>IFERROR(VLOOKUP(A798,'[2]CÓDIGOS E PREÇOS'!$C$4:$D$303,2,0),"verificar item")</f>
        <v>28</v>
      </c>
      <c r="H798" s="203">
        <f t="shared" si="391"/>
        <v>0.84</v>
      </c>
      <c r="I798" s="204"/>
      <c r="J798" s="205"/>
      <c r="L798" s="206" t="str">
        <f t="shared" si="386"/>
        <v>TOMILHO</v>
      </c>
      <c r="M798" s="207">
        <f t="shared" si="387"/>
        <v>0</v>
      </c>
      <c r="N798" s="208" t="str">
        <f t="shared" si="388"/>
        <v>KG</v>
      </c>
    </row>
    <row r="799" spans="1:14" x14ac:dyDescent="0.25">
      <c r="A799" s="197" t="s">
        <v>83</v>
      </c>
      <c r="B799" s="198">
        <v>0.03</v>
      </c>
      <c r="C799" s="199" t="s">
        <v>193</v>
      </c>
      <c r="D799" s="200">
        <v>1</v>
      </c>
      <c r="E799" s="198">
        <f t="shared" si="389"/>
        <v>0.03</v>
      </c>
      <c r="F799" s="201">
        <f t="shared" si="390"/>
        <v>0</v>
      </c>
      <c r="G799" s="202">
        <f>IFERROR(VLOOKUP(A799,'[2]CÓDIGOS E PREÇOS'!$C$4:$D$303,2,0),"verificar item")</f>
        <v>56</v>
      </c>
      <c r="H799" s="203">
        <f t="shared" si="391"/>
        <v>1.68</v>
      </c>
      <c r="I799" s="204"/>
      <c r="J799" s="205"/>
      <c r="L799" s="206" t="str">
        <f t="shared" si="386"/>
        <v>PÁPRICA DOCE</v>
      </c>
      <c r="M799" s="207">
        <f t="shared" si="387"/>
        <v>0</v>
      </c>
      <c r="N799" s="208" t="str">
        <f t="shared" si="388"/>
        <v>KG</v>
      </c>
    </row>
    <row r="800" spans="1:14" ht="15.75" thickBot="1" x14ac:dyDescent="0.3">
      <c r="A800" s="197" t="s">
        <v>84</v>
      </c>
      <c r="B800" s="198">
        <v>1.4999999999999999E-2</v>
      </c>
      <c r="C800" s="199" t="s">
        <v>193</v>
      </c>
      <c r="D800" s="200">
        <v>1</v>
      </c>
      <c r="E800" s="198">
        <f t="shared" si="389"/>
        <v>1.4999999999999999E-2</v>
      </c>
      <c r="F800" s="201">
        <f t="shared" si="390"/>
        <v>0</v>
      </c>
      <c r="G800" s="202" t="str">
        <f>IFERROR(VLOOKUP(A800,'[2]CÓDIGOS E PREÇOS'!$C$4:$D$303,2,0),"verificar item")</f>
        <v>verificar item</v>
      </c>
      <c r="H800" s="203" t="e">
        <f t="shared" si="391"/>
        <v>#VALUE!</v>
      </c>
      <c r="I800" s="204"/>
      <c r="J800" s="205"/>
      <c r="L800" s="206" t="str">
        <f t="shared" si="386"/>
        <v>PÁPRICA PICANTE</v>
      </c>
      <c r="M800" s="207">
        <f t="shared" si="387"/>
        <v>0</v>
      </c>
      <c r="N800" s="208" t="str">
        <f t="shared" si="388"/>
        <v>KG</v>
      </c>
    </row>
    <row r="801" spans="1:14" ht="15.75" thickBot="1" x14ac:dyDescent="0.3">
      <c r="A801" s="209" t="s">
        <v>265</v>
      </c>
      <c r="B801" s="210">
        <f>SUM(B794:B800)</f>
        <v>1.2250000000000001</v>
      </c>
      <c r="C801" s="211"/>
      <c r="D801" s="211"/>
      <c r="E801" s="211"/>
      <c r="F801" s="211"/>
      <c r="G801" s="212"/>
      <c r="H801" s="224" t="e">
        <f>SUM(H794:H800)</f>
        <v>#VALUE!</v>
      </c>
      <c r="I801" s="214"/>
      <c r="J801" s="215"/>
      <c r="L801" s="216" t="s">
        <v>266</v>
      </c>
      <c r="M801" s="217">
        <f>SUM(M794:M800)</f>
        <v>0</v>
      </c>
      <c r="N801" s="216" t="s">
        <v>193</v>
      </c>
    </row>
  </sheetData>
  <mergeCells count="102">
    <mergeCell ref="H636:I636"/>
    <mergeCell ref="H649:I649"/>
    <mergeCell ref="H699:I699"/>
    <mergeCell ref="H700:I700"/>
    <mergeCell ref="H716:I716"/>
    <mergeCell ref="H717:I717"/>
    <mergeCell ref="H650:I650"/>
    <mergeCell ref="H664:I664"/>
    <mergeCell ref="H665:I665"/>
    <mergeCell ref="H679:I679"/>
    <mergeCell ref="H680:I680"/>
    <mergeCell ref="H567:I567"/>
    <mergeCell ref="H568:I568"/>
    <mergeCell ref="H584:I584"/>
    <mergeCell ref="H585:I585"/>
    <mergeCell ref="H602:I602"/>
    <mergeCell ref="H603:I603"/>
    <mergeCell ref="H613:I613"/>
    <mergeCell ref="H614:I614"/>
    <mergeCell ref="H635:I635"/>
    <mergeCell ref="H492:I492"/>
    <mergeCell ref="H507:I507"/>
    <mergeCell ref="H508:I508"/>
    <mergeCell ref="H521:I521"/>
    <mergeCell ref="H522:I522"/>
    <mergeCell ref="H536:I536"/>
    <mergeCell ref="H537:I537"/>
    <mergeCell ref="H550:I550"/>
    <mergeCell ref="H551:I551"/>
    <mergeCell ref="H416:I416"/>
    <mergeCell ref="H430:I430"/>
    <mergeCell ref="H431:I431"/>
    <mergeCell ref="H446:I446"/>
    <mergeCell ref="H460:I460"/>
    <mergeCell ref="H461:I461"/>
    <mergeCell ref="H477:I477"/>
    <mergeCell ref="H478:I478"/>
    <mergeCell ref="H491:I491"/>
    <mergeCell ref="H83:I83"/>
    <mergeCell ref="H3:I3"/>
    <mergeCell ref="H4:I4"/>
    <mergeCell ref="H17:I17"/>
    <mergeCell ref="H18:I18"/>
    <mergeCell ref="H31:I31"/>
    <mergeCell ref="H32:I32"/>
    <mergeCell ref="H49:I49"/>
    <mergeCell ref="H50:I50"/>
    <mergeCell ref="H67:I67"/>
    <mergeCell ref="H68:I68"/>
    <mergeCell ref="H82:I82"/>
    <mergeCell ref="H197:I197"/>
    <mergeCell ref="H198:I198"/>
    <mergeCell ref="H211:I211"/>
    <mergeCell ref="H212:I212"/>
    <mergeCell ref="H227:I227"/>
    <mergeCell ref="H180:I180"/>
    <mergeCell ref="H95:I95"/>
    <mergeCell ref="H96:I96"/>
    <mergeCell ref="H112:I112"/>
    <mergeCell ref="H113:I113"/>
    <mergeCell ref="H131:I131"/>
    <mergeCell ref="H132:I132"/>
    <mergeCell ref="H147:I147"/>
    <mergeCell ref="H148:I148"/>
    <mergeCell ref="H163:I163"/>
    <mergeCell ref="H164:I164"/>
    <mergeCell ref="H179:I179"/>
    <mergeCell ref="H273:I273"/>
    <mergeCell ref="H274:I274"/>
    <mergeCell ref="H287:I287"/>
    <mergeCell ref="H288:I288"/>
    <mergeCell ref="H302:I302"/>
    <mergeCell ref="H303:I303"/>
    <mergeCell ref="H228:I228"/>
    <mergeCell ref="H243:I243"/>
    <mergeCell ref="H244:I244"/>
    <mergeCell ref="H259:I259"/>
    <mergeCell ref="H260:I260"/>
    <mergeCell ref="H775:I775"/>
    <mergeCell ref="H789:I789"/>
    <mergeCell ref="H790:I790"/>
    <mergeCell ref="H738:I738"/>
    <mergeCell ref="H739:I739"/>
    <mergeCell ref="H756:I756"/>
    <mergeCell ref="H757:I757"/>
    <mergeCell ref="H774:I774"/>
    <mergeCell ref="H317:I317"/>
    <mergeCell ref="H318:I318"/>
    <mergeCell ref="H333:I333"/>
    <mergeCell ref="H334:I334"/>
    <mergeCell ref="H346:I346"/>
    <mergeCell ref="H347:I347"/>
    <mergeCell ref="H358:I358"/>
    <mergeCell ref="H359:I359"/>
    <mergeCell ref="H372:I372"/>
    <mergeCell ref="H373:I373"/>
    <mergeCell ref="H385:I385"/>
    <mergeCell ref="H386:I386"/>
    <mergeCell ref="H400:I400"/>
    <mergeCell ref="H401:I401"/>
    <mergeCell ref="H447:I447"/>
    <mergeCell ref="H415:I4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8D008-8EE0-4279-82D6-E0E5FBE5EABF}">
  <dimension ref="B3:H305"/>
  <sheetViews>
    <sheetView tabSelected="1" workbookViewId="0">
      <selection activeCell="F6" sqref="F6"/>
    </sheetView>
  </sheetViews>
  <sheetFormatPr defaultRowHeight="15" x14ac:dyDescent="0.25"/>
  <cols>
    <col min="2" max="2" width="37.5703125" bestFit="1" customWidth="1"/>
    <col min="6" max="6" width="37.5703125" customWidth="1"/>
  </cols>
  <sheetData>
    <row r="3" spans="2:8" ht="15.75" thickBot="1" x14ac:dyDescent="0.3"/>
    <row r="4" spans="2:8" ht="17.25" x14ac:dyDescent="0.3">
      <c r="E4" s="257" t="s">
        <v>153</v>
      </c>
      <c r="F4" s="258"/>
      <c r="G4" s="258"/>
      <c r="H4" s="259"/>
    </row>
    <row r="5" spans="2:8" ht="17.25" x14ac:dyDescent="0.3">
      <c r="E5" s="232" t="s">
        <v>395</v>
      </c>
      <c r="F5" s="232" t="s">
        <v>396</v>
      </c>
      <c r="G5" s="232" t="s">
        <v>397</v>
      </c>
      <c r="H5" s="232" t="s">
        <v>398</v>
      </c>
    </row>
    <row r="6" spans="2:8" x14ac:dyDescent="0.25">
      <c r="B6" t="str">
        <f>FICHAS!L351</f>
        <v>ABACAXI</v>
      </c>
      <c r="C6">
        <f>FICHAS!M351</f>
        <v>0</v>
      </c>
      <c r="F6" t="str">
        <f>IFERROR(INDEX($B$6:$B$305,MATCH(0,INDEX(COUNTIF($F$5:F5,$B$6:$B$305),),)),"")</f>
        <v>ABACAXI</v>
      </c>
      <c r="G6">
        <f t="shared" ref="G6:G69" si="0">SUMIF($B$6:$B$551,F6,$C$6:$C$551)</f>
        <v>0</v>
      </c>
    </row>
    <row r="7" spans="2:8" x14ac:dyDescent="0.25">
      <c r="B7" t="str">
        <f>FICHAS!L472</f>
        <v>ACÚCAR</v>
      </c>
      <c r="C7">
        <f>FICHAS!M472</f>
        <v>0</v>
      </c>
      <c r="F7" t="str">
        <f>IFERROR(INDEX($B$6:$B$305,MATCH(0,INDEX(COUNTIF($F$5:F6,$B$6:$B$305),),)),"")</f>
        <v>ACÚCAR</v>
      </c>
      <c r="G7">
        <f t="shared" si="0"/>
        <v>0</v>
      </c>
    </row>
    <row r="8" spans="2:8" x14ac:dyDescent="0.25">
      <c r="B8" t="str">
        <f>FICHAS!L597</f>
        <v>AÇÚCAR</v>
      </c>
      <c r="C8">
        <f>FICHAS!M597</f>
        <v>0</v>
      </c>
      <c r="F8" t="str">
        <f>IFERROR(INDEX($B$6:$B$305,MATCH(0,INDEX(COUNTIF($F$5:F7,$B$6:$B$305),),)),"")</f>
        <v>AÇÚCAR</v>
      </c>
      <c r="G8">
        <f t="shared" si="0"/>
        <v>0</v>
      </c>
    </row>
    <row r="9" spans="2:8" x14ac:dyDescent="0.25">
      <c r="B9" t="str">
        <f>FICHAS!L620</f>
        <v>AÇÚCAR</v>
      </c>
      <c r="C9">
        <f>FICHAS!M620</f>
        <v>0</v>
      </c>
      <c r="F9" t="str">
        <f>IFERROR(INDEX($B$6:$B$305,MATCH(0,INDEX(COUNTIF($F$5:F8,$B$6:$B$305),),)),"")</f>
        <v>ALCAPARRA</v>
      </c>
      <c r="G9">
        <f t="shared" si="0"/>
        <v>0</v>
      </c>
    </row>
    <row r="10" spans="2:8" x14ac:dyDescent="0.25">
      <c r="B10" t="str">
        <f>FICHAS!L644</f>
        <v>AÇÚCAR</v>
      </c>
      <c r="C10">
        <f>FICHAS!M644</f>
        <v>0</v>
      </c>
      <c r="F10" t="str">
        <f>IFERROR(INDEX($B$6:$B$305,MATCH(0,INDEX(COUNTIF($F$5:F9,$B$6:$B$305),),)),"")</f>
        <v>ALECRIM</v>
      </c>
      <c r="G10">
        <f t="shared" si="0"/>
        <v>0</v>
      </c>
    </row>
    <row r="11" spans="2:8" x14ac:dyDescent="0.25">
      <c r="B11" t="str">
        <f>FICHAS!L723</f>
        <v>AÇÚCAR</v>
      </c>
      <c r="C11">
        <f>FICHAS!M723</f>
        <v>0</v>
      </c>
      <c r="F11" t="str">
        <f>IFERROR(INDEX($B$6:$B$305,MATCH(0,INDEX(COUNTIF($F$5:F10,$B$6:$B$305),),)),"")</f>
        <v>ALFACE AMERICANA</v>
      </c>
      <c r="G11">
        <f t="shared" si="0"/>
        <v>0</v>
      </c>
    </row>
    <row r="12" spans="2:8" x14ac:dyDescent="0.25">
      <c r="B12" t="str">
        <f>FICHAS!L764</f>
        <v>ALCAPARRA</v>
      </c>
      <c r="C12">
        <f>FICHAS!M764</f>
        <v>0</v>
      </c>
      <c r="F12" t="str">
        <f>IFERROR(INDEX($B$6:$B$305,MATCH(0,INDEX(COUNTIF($F$5:F11,$B$6:$B$305),),)),"")</f>
        <v>ALHO</v>
      </c>
      <c r="G12">
        <f t="shared" si="0"/>
        <v>0</v>
      </c>
    </row>
    <row r="13" spans="2:8" x14ac:dyDescent="0.25">
      <c r="B13" t="str">
        <f>FICHAS!L280</f>
        <v>ALECRIM</v>
      </c>
      <c r="C13">
        <f>FICHAS!M280</f>
        <v>0</v>
      </c>
      <c r="F13" t="str">
        <f>IFERROR(INDEX($B$6:$B$305,MATCH(0,INDEX(COUNTIF($F$5:F12,$B$6:$B$305),),)),"")</f>
        <v xml:space="preserve">ALHO </v>
      </c>
      <c r="G13">
        <f t="shared" si="0"/>
        <v>0</v>
      </c>
    </row>
    <row r="14" spans="2:8" x14ac:dyDescent="0.25">
      <c r="B14" t="str">
        <f>FICHAS!L544</f>
        <v>ALECRIM</v>
      </c>
      <c r="C14">
        <f>FICHAS!M544</f>
        <v>0</v>
      </c>
      <c r="F14" t="str">
        <f>IFERROR(INDEX($B$6:$B$305,MATCH(0,INDEX(COUNTIF($F$5:F13,$B$6:$B$305),),)),"")</f>
        <v>ALHO ASSADO PASTA</v>
      </c>
      <c r="G14">
        <f t="shared" si="0"/>
        <v>0</v>
      </c>
    </row>
    <row r="15" spans="2:8" x14ac:dyDescent="0.25">
      <c r="B15" t="str">
        <f>FICHAS!L797</f>
        <v>ALECRIM</v>
      </c>
      <c r="C15">
        <f>FICHAS!M797</f>
        <v>0</v>
      </c>
      <c r="F15" t="str">
        <f>IFERROR(INDEX($B$6:$B$305,MATCH(0,INDEX(COUNTIF($F$5:F14,$B$6:$B$305),),)),"")</f>
        <v>ALHO EM PÓ</v>
      </c>
      <c r="G15">
        <f t="shared" si="0"/>
        <v>0</v>
      </c>
    </row>
    <row r="16" spans="2:8" x14ac:dyDescent="0.25">
      <c r="B16" t="str">
        <f>FICHAS!L106</f>
        <v>ALFACE AMERICANA</v>
      </c>
      <c r="C16">
        <f>FICHAS!M106</f>
        <v>0</v>
      </c>
      <c r="F16" t="str">
        <f>IFERROR(INDEX($B$6:$B$305,MATCH(0,INDEX(COUNTIF($F$5:F15,$B$6:$B$305),),)),"")</f>
        <v>ANETO</v>
      </c>
      <c r="G16">
        <f t="shared" si="0"/>
        <v>0</v>
      </c>
    </row>
    <row r="17" spans="2:7" x14ac:dyDescent="0.25">
      <c r="B17" t="str">
        <f>FICHAS!L121</f>
        <v>ALFACE AMERICANA</v>
      </c>
      <c r="C17">
        <f>FICHAS!M121</f>
        <v>0</v>
      </c>
      <c r="F17" t="str">
        <f>IFERROR(INDEX($B$6:$B$305,MATCH(0,INDEX(COUNTIF($F$5:F16,$B$6:$B$305),),)),"")</f>
        <v>AVELÃ</v>
      </c>
      <c r="G17">
        <f t="shared" si="0"/>
        <v>0</v>
      </c>
    </row>
    <row r="18" spans="2:7" x14ac:dyDescent="0.25">
      <c r="B18" t="str">
        <f>FICHAS!L156</f>
        <v>ALFACE AMERICANA</v>
      </c>
      <c r="C18">
        <f>FICHAS!M156</f>
        <v>0</v>
      </c>
      <c r="F18" t="str">
        <f>IFERROR(INDEX($B$6:$B$305,MATCH(0,INDEX(COUNTIF($F$5:F17,$B$6:$B$305),),)),"")</f>
        <v>AZEITE EXTRA VIRGEM</v>
      </c>
      <c r="G18">
        <f t="shared" si="0"/>
        <v>0</v>
      </c>
    </row>
    <row r="19" spans="2:7" x14ac:dyDescent="0.25">
      <c r="B19" t="str">
        <f>FICHAS!L189</f>
        <v>ALFACE AMERICANA</v>
      </c>
      <c r="C19">
        <f>FICHAS!M189</f>
        <v>0</v>
      </c>
      <c r="F19" t="str">
        <f>IFERROR(INDEX($B$6:$B$305,MATCH(0,INDEX(COUNTIF($F$5:F18,$B$6:$B$305),),)),"")</f>
        <v>BACALHAU MORHUA LIMPO E DESSALGADO</v>
      </c>
      <c r="G19">
        <f t="shared" si="0"/>
        <v>0</v>
      </c>
    </row>
    <row r="20" spans="2:7" x14ac:dyDescent="0.25">
      <c r="B20" t="str">
        <f>FICHAS!L221</f>
        <v>ALFACE AMERICANA</v>
      </c>
      <c r="C20">
        <f>FICHAS!M221</f>
        <v>0</v>
      </c>
      <c r="F20" t="str">
        <f>IFERROR(INDEX($B$6:$B$305,MATCH(0,INDEX(COUNTIF($F$5:F19,$B$6:$B$305),),)),"")</f>
        <v>BACON</v>
      </c>
      <c r="G20">
        <f t="shared" si="0"/>
        <v>0</v>
      </c>
    </row>
    <row r="21" spans="2:7" x14ac:dyDescent="0.25">
      <c r="B21" t="str">
        <f>FICHAS!L237</f>
        <v>ALFACE AMERICANA</v>
      </c>
      <c r="C21">
        <f>FICHAS!M237</f>
        <v>0</v>
      </c>
      <c r="F21" t="str">
        <f>IFERROR(INDEX($B$6:$B$305,MATCH(0,INDEX(COUNTIF($F$5:F20,$B$6:$B$305),),)),"")</f>
        <v>BATATA DOCE</v>
      </c>
      <c r="G21">
        <f t="shared" si="0"/>
        <v>0</v>
      </c>
    </row>
    <row r="22" spans="2:7" x14ac:dyDescent="0.25">
      <c r="B22" t="str">
        <f>FICHAS!L37</f>
        <v>ALHO</v>
      </c>
      <c r="C22">
        <f>FICHAS!M37</f>
        <v>0</v>
      </c>
      <c r="F22" t="str">
        <f>IFERROR(INDEX($B$6:$B$305,MATCH(0,INDEX(COUNTIF($F$5:F21,$B$6:$B$305),),)),"")</f>
        <v>BATATA FRITA SURE CRISP</v>
      </c>
      <c r="G22">
        <f t="shared" si="0"/>
        <v>40</v>
      </c>
    </row>
    <row r="23" spans="2:7" x14ac:dyDescent="0.25">
      <c r="B23" t="str">
        <f>FICHAS!L74</f>
        <v>ALHO</v>
      </c>
      <c r="C23">
        <f>FICHAS!M74</f>
        <v>0</v>
      </c>
      <c r="F23" t="str">
        <f>IFERROR(INDEX($B$6:$B$305,MATCH(0,INDEX(COUNTIF($F$5:F22,$B$6:$B$305),),)),"")</f>
        <v>BLEND BURGER</v>
      </c>
      <c r="G23">
        <f t="shared" si="0"/>
        <v>0</v>
      </c>
    </row>
    <row r="24" spans="2:7" x14ac:dyDescent="0.25">
      <c r="B24" t="str">
        <f>FICHAS!L468</f>
        <v>ALHO</v>
      </c>
      <c r="C24">
        <f>FICHAS!M468</f>
        <v>0</v>
      </c>
      <c r="F24" t="str">
        <f>IFERROR(INDEX($B$6:$B$305,MATCH(0,INDEX(COUNTIF($F$5:F23,$B$6:$B$305),),)),"")</f>
        <v>BOLINHO DE BACALHAU</v>
      </c>
      <c r="G24">
        <f t="shared" si="0"/>
        <v>0</v>
      </c>
    </row>
    <row r="25" spans="2:7" x14ac:dyDescent="0.25">
      <c r="B25" t="str">
        <f>FICHAS!L499</f>
        <v>ALHO</v>
      </c>
      <c r="C25">
        <f>FICHAS!M499</f>
        <v>0</v>
      </c>
      <c r="F25" t="str">
        <f>IFERROR(INDEX($B$6:$B$305,MATCH(0,INDEX(COUNTIF($F$5:F24,$B$6:$B$305),),)),"")</f>
        <v>CAFÉ</v>
      </c>
      <c r="G25">
        <f t="shared" si="0"/>
        <v>0</v>
      </c>
    </row>
    <row r="26" spans="2:7" x14ac:dyDescent="0.25">
      <c r="B26" t="str">
        <f>FICHAS!L560</f>
        <v>ALHO</v>
      </c>
      <c r="C26">
        <f>FICHAS!M560</f>
        <v>0</v>
      </c>
      <c r="F26" t="str">
        <f>IFERROR(INDEX($B$6:$B$305,MATCH(0,INDEX(COUNTIF($F$5:F25,$B$6:$B$305),),)),"")</f>
        <v>CAFÉ INSTANTÂNEO</v>
      </c>
      <c r="G26">
        <f t="shared" si="0"/>
        <v>0</v>
      </c>
    </row>
    <row r="27" spans="2:7" x14ac:dyDescent="0.25">
      <c r="B27" t="str">
        <f>FICHAS!L577</f>
        <v>ALHO</v>
      </c>
      <c r="C27">
        <f>FICHAS!M577</f>
        <v>0</v>
      </c>
      <c r="F27" t="str">
        <f>IFERROR(INDEX($B$6:$B$305,MATCH(0,INDEX(COUNTIF($F$5:F26,$B$6:$B$305),),)),"")</f>
        <v>CALLETS CALLEBAUT</v>
      </c>
      <c r="G27">
        <f t="shared" si="0"/>
        <v>0</v>
      </c>
    </row>
    <row r="28" spans="2:7" x14ac:dyDescent="0.25">
      <c r="B28" t="str">
        <f>FICHAS!L670</f>
        <v>ALHO</v>
      </c>
      <c r="C28">
        <f>FICHAS!M670</f>
        <v>0</v>
      </c>
      <c r="F28" t="str">
        <f>IFERROR(INDEX($B$6:$B$305,MATCH(0,INDEX(COUNTIF($F$5:F27,$B$6:$B$305),),)),"")</f>
        <v>CAMARÃO 51/70 LIMPO</v>
      </c>
      <c r="G28">
        <f t="shared" si="0"/>
        <v>0</v>
      </c>
    </row>
    <row r="29" spans="2:7" x14ac:dyDescent="0.25">
      <c r="B29" t="str">
        <f>FICHAS!L748</f>
        <v>ALHO</v>
      </c>
      <c r="C29">
        <f>FICHAS!M748</f>
        <v>0</v>
      </c>
      <c r="F29" t="str">
        <f>IFERROR(INDEX($B$6:$B$305,MATCH(0,INDEX(COUNTIF($F$5:F28,$B$6:$B$305),),)),"")</f>
        <v>CANELA</v>
      </c>
      <c r="G29">
        <f t="shared" si="0"/>
        <v>0</v>
      </c>
    </row>
    <row r="30" spans="2:7" x14ac:dyDescent="0.25">
      <c r="B30" t="str">
        <f>FICHAS!L541</f>
        <v xml:space="preserve">ALHO </v>
      </c>
      <c r="C30">
        <f>FICHAS!M541</f>
        <v>0</v>
      </c>
      <c r="F30" t="str">
        <f>IFERROR(INDEX($B$6:$B$305,MATCH(0,INDEX(COUNTIF($F$5:F29,$B$6:$B$305),),)),"")</f>
        <v>CASTANHA CARAMELADA</v>
      </c>
      <c r="G30">
        <f t="shared" si="0"/>
        <v>0</v>
      </c>
    </row>
    <row r="31" spans="2:7" x14ac:dyDescent="0.25">
      <c r="B31" t="str">
        <f>FICHAS!L528</f>
        <v>ALHO ASSADO PASTA</v>
      </c>
      <c r="C31">
        <f>FICHAS!M528</f>
        <v>0</v>
      </c>
      <c r="F31" t="str">
        <f>IFERROR(INDEX($B$6:$B$305,MATCH(0,INDEX(COUNTIF($F$5:F30,$B$6:$B$305),),)),"")</f>
        <v>CASTANHA DO PARÁ</v>
      </c>
      <c r="G31">
        <f t="shared" si="0"/>
        <v>0</v>
      </c>
    </row>
    <row r="32" spans="2:7" x14ac:dyDescent="0.25">
      <c r="B32" t="str">
        <f>FICHAS!L781</f>
        <v>ALHO EM PÓ</v>
      </c>
      <c r="C32">
        <f>FICHAS!M781</f>
        <v>0</v>
      </c>
      <c r="F32" t="str">
        <f>IFERROR(INDEX($B$6:$B$305,MATCH(0,INDEX(COUNTIF($F$5:F31,$B$6:$B$305),),)),"")</f>
        <v xml:space="preserve">CASTANHA DO PARÁ </v>
      </c>
      <c r="G32">
        <f t="shared" si="0"/>
        <v>0</v>
      </c>
    </row>
    <row r="33" spans="2:7" x14ac:dyDescent="0.25">
      <c r="B33" t="str">
        <f>FICHAS!L767</f>
        <v>ANETO</v>
      </c>
      <c r="C33">
        <f>FICHAS!M767</f>
        <v>0</v>
      </c>
      <c r="F33" t="str">
        <f>IFERROR(INDEX($B$6:$B$305,MATCH(0,INDEX(COUNTIF($F$5:F32,$B$6:$B$305),),)),"")</f>
        <v>CATCHUP HEMMER</v>
      </c>
      <c r="G33">
        <f t="shared" si="0"/>
        <v>0</v>
      </c>
    </row>
    <row r="34" spans="2:7" x14ac:dyDescent="0.25">
      <c r="B34" t="str">
        <f>FICHAS!L423</f>
        <v>AVELÃ</v>
      </c>
      <c r="C34">
        <f>FICHAS!M423</f>
        <v>0</v>
      </c>
      <c r="F34" t="str">
        <f>IFERROR(INDEX($B$6:$B$305,MATCH(0,INDEX(COUNTIF($F$5:F33,$B$6:$B$305),),)),"")</f>
        <v>CEBOLA</v>
      </c>
      <c r="G34">
        <f t="shared" si="0"/>
        <v>0</v>
      </c>
    </row>
    <row r="35" spans="2:7" x14ac:dyDescent="0.25">
      <c r="B35" t="str">
        <f>FICHAS!L73</f>
        <v>AZEITE EXTRA VIRGEM</v>
      </c>
      <c r="C35">
        <f>FICHAS!M73</f>
        <v>0</v>
      </c>
      <c r="F35" t="str">
        <f>IFERROR(INDEX($B$6:$B$305,MATCH(0,INDEX(COUNTIF($F$5:F34,$B$6:$B$305),),)),"")</f>
        <v>CEBOLA CARAMELIZADA</v>
      </c>
      <c r="G35">
        <f t="shared" si="0"/>
        <v>0</v>
      </c>
    </row>
    <row r="36" spans="2:7" x14ac:dyDescent="0.25">
      <c r="B36" t="str">
        <f>FICHAS!L279</f>
        <v>AZEITE EXTRA VIRGEM</v>
      </c>
      <c r="C36">
        <f>FICHAS!M279</f>
        <v>0</v>
      </c>
      <c r="F36" t="str">
        <f>IFERROR(INDEX($B$6:$B$305,MATCH(0,INDEX(COUNTIF($F$5:F35,$B$6:$B$305),),)),"")</f>
        <v>CEBOLA EM PÓ</v>
      </c>
      <c r="G36">
        <f t="shared" si="0"/>
        <v>0</v>
      </c>
    </row>
    <row r="37" spans="2:7" x14ac:dyDescent="0.25">
      <c r="B37" t="str">
        <f>FICHAS!L293</f>
        <v>AZEITE EXTRA VIRGEM</v>
      </c>
      <c r="C37">
        <f>FICHAS!M293</f>
        <v>0</v>
      </c>
      <c r="F37" t="str">
        <f>IFERROR(INDEX($B$6:$B$305,MATCH(0,INDEX(COUNTIF($F$5:F36,$B$6:$B$305),),)),"")</f>
        <v>CEBOLA FRITA</v>
      </c>
      <c r="G37">
        <f t="shared" si="0"/>
        <v>0</v>
      </c>
    </row>
    <row r="38" spans="2:7" x14ac:dyDescent="0.25">
      <c r="B38" t="str">
        <f>FICHAS!L308</f>
        <v>AZEITE EXTRA VIRGEM</v>
      </c>
      <c r="C38">
        <f>FICHAS!M308</f>
        <v>0</v>
      </c>
      <c r="F38" t="str">
        <f>IFERROR(INDEX($B$6:$B$305,MATCH(0,INDEX(COUNTIF($F$5:F37,$B$6:$B$305),),)),"")</f>
        <v>CEBOLA ROXA</v>
      </c>
      <c r="G38">
        <f t="shared" si="0"/>
        <v>0</v>
      </c>
    </row>
    <row r="39" spans="2:7" x14ac:dyDescent="0.25">
      <c r="B39" t="str">
        <f>FICHAS!L323</f>
        <v>AZEITE EXTRA VIRGEM</v>
      </c>
      <c r="C39">
        <f>FICHAS!M323</f>
        <v>0</v>
      </c>
      <c r="F39" t="str">
        <f>IFERROR(INDEX($B$6:$B$305,MATCH(0,INDEX(COUNTIF($F$5:F38,$B$6:$B$305),),)),"")</f>
        <v>CEBOLINHA</v>
      </c>
      <c r="G39">
        <f t="shared" si="0"/>
        <v>0</v>
      </c>
    </row>
    <row r="40" spans="2:7" x14ac:dyDescent="0.25">
      <c r="B40" t="str">
        <f>FICHAS!L339</f>
        <v>AZEITE EXTRA VIRGEM</v>
      </c>
      <c r="C40">
        <f>FICHAS!M339</f>
        <v>0</v>
      </c>
      <c r="F40" t="str">
        <f>IFERROR(INDEX($B$6:$B$305,MATCH(0,INDEX(COUNTIF($F$5:F39,$B$6:$B$305),),)),"")</f>
        <v>CENOURA</v>
      </c>
      <c r="G40">
        <f t="shared" si="0"/>
        <v>0</v>
      </c>
    </row>
    <row r="41" spans="2:7" x14ac:dyDescent="0.25">
      <c r="B41" t="str">
        <f>FICHAS!L501</f>
        <v>AZEITE EXTRA VIRGEM</v>
      </c>
      <c r="C41">
        <f>FICHAS!M501</f>
        <v>0</v>
      </c>
      <c r="F41" t="str">
        <f>IFERROR(INDEX($B$6:$B$305,MATCH(0,INDEX(COUNTIF($F$5:F40,$B$6:$B$305),),)),"")</f>
        <v>CEREJA MARASCHINO</v>
      </c>
      <c r="G41">
        <f t="shared" si="0"/>
        <v>0</v>
      </c>
    </row>
    <row r="42" spans="2:7" x14ac:dyDescent="0.25">
      <c r="B42" t="str">
        <f>FICHAS!L531</f>
        <v>AZEITE EXTRA VIRGEM</v>
      </c>
      <c r="C42">
        <f>FICHAS!M531</f>
        <v>0</v>
      </c>
      <c r="F42" t="str">
        <f>IFERROR(INDEX($B$6:$B$305,MATCH(0,INDEX(COUNTIF($F$5:F41,$B$6:$B$305),),)),"")</f>
        <v>CERVEJA</v>
      </c>
      <c r="G42">
        <f t="shared" si="0"/>
        <v>0</v>
      </c>
    </row>
    <row r="43" spans="2:7" x14ac:dyDescent="0.25">
      <c r="B43" t="str">
        <f>FICHAS!L542</f>
        <v>AZEITE EXTRA VIRGEM</v>
      </c>
      <c r="C43">
        <f>FICHAS!M542</f>
        <v>0</v>
      </c>
      <c r="F43" t="str">
        <f>IFERROR(INDEX($B$6:$B$305,MATCH(0,INDEX(COUNTIF($F$5:F42,$B$6:$B$305),),)),"")</f>
        <v>CHANTILLY</v>
      </c>
      <c r="G43">
        <f t="shared" si="0"/>
        <v>0</v>
      </c>
    </row>
    <row r="44" spans="2:7" x14ac:dyDescent="0.25">
      <c r="B44" t="str">
        <f>FICHAS!L578</f>
        <v>AZEITE EXTRA VIRGEM</v>
      </c>
      <c r="C44">
        <f>FICHAS!M578</f>
        <v>0</v>
      </c>
      <c r="F44" t="str">
        <f>IFERROR(INDEX($B$6:$B$305,MATCH(0,INDEX(COUNTIF($F$5:F43,$B$6:$B$305),),)),"")</f>
        <v>CHIPS DE CHOCOLATE</v>
      </c>
      <c r="G44">
        <f t="shared" si="0"/>
        <v>0</v>
      </c>
    </row>
    <row r="45" spans="2:7" x14ac:dyDescent="0.25">
      <c r="B45" t="str">
        <f>FICHAS!L659</f>
        <v>AZEITE EXTRA VIRGEM</v>
      </c>
      <c r="C45">
        <f>FICHAS!M659</f>
        <v>0</v>
      </c>
      <c r="F45" t="str">
        <f>IFERROR(INDEX($B$6:$B$305,MATCH(0,INDEX(COUNTIF($F$5:F44,$B$6:$B$305),),)),"")</f>
        <v>CHOCOLATE 60%</v>
      </c>
      <c r="G45">
        <f t="shared" si="0"/>
        <v>0</v>
      </c>
    </row>
    <row r="46" spans="2:7" x14ac:dyDescent="0.25">
      <c r="B46" t="str">
        <f>FICHAS!L672</f>
        <v>AZEITE EXTRA VIRGEM</v>
      </c>
      <c r="C46">
        <f>FICHAS!M672</f>
        <v>0</v>
      </c>
      <c r="F46" t="str">
        <f>IFERROR(INDEX($B$6:$B$305,MATCH(0,INDEX(COUNTIF($F$5:F45,$B$6:$B$305),),)),"")</f>
        <v>CHOCOLATE EM PÓ</v>
      </c>
      <c r="G46">
        <f t="shared" si="0"/>
        <v>0</v>
      </c>
    </row>
    <row r="47" spans="2:7" x14ac:dyDescent="0.25">
      <c r="B47" t="str">
        <f>FICHAS!L709</f>
        <v>AZEITE EXTRA VIRGEM</v>
      </c>
      <c r="C47">
        <f>FICHAS!M709</f>
        <v>0</v>
      </c>
      <c r="F47" t="str">
        <f>IFERROR(INDEX($B$6:$B$305,MATCH(0,INDEX(COUNTIF($F$5:F46,$B$6:$B$305),),)),"")</f>
        <v>COMINHO</v>
      </c>
      <c r="G47">
        <f t="shared" si="0"/>
        <v>0</v>
      </c>
    </row>
    <row r="48" spans="2:7" x14ac:dyDescent="0.25">
      <c r="B48" t="str">
        <f>FICHAS!L749</f>
        <v>AZEITE EXTRA VIRGEM</v>
      </c>
      <c r="C48">
        <f>FICHAS!M749</f>
        <v>0</v>
      </c>
      <c r="F48" t="str">
        <f>IFERROR(INDEX($B$6:$B$305,MATCH(0,INDEX(COUNTIF($F$5:F47,$B$6:$B$305),),)),"")</f>
        <v>COSTELA BURGER</v>
      </c>
      <c r="G48">
        <f t="shared" si="0"/>
        <v>0</v>
      </c>
    </row>
    <row r="49" spans="2:7" x14ac:dyDescent="0.25">
      <c r="B49" t="str">
        <f>FICHAS!L743</f>
        <v>BACALHAU MORHUA LIMPO E DESSALGADO</v>
      </c>
      <c r="C49">
        <f>FICHAS!M743</f>
        <v>0</v>
      </c>
      <c r="F49" t="str">
        <f>IFERROR(INDEX($B$6:$B$305,MATCH(0,INDEX(COUNTIF($F$5:F48,$B$6:$B$305),),)),"")</f>
        <v>CREME DE LEITE FRESCO</v>
      </c>
      <c r="G49">
        <f t="shared" si="0"/>
        <v>0</v>
      </c>
    </row>
    <row r="50" spans="2:7" x14ac:dyDescent="0.25">
      <c r="B50" t="str">
        <f>FICHAS!L119</f>
        <v>BACON</v>
      </c>
      <c r="C50">
        <f>FICHAS!M119</f>
        <v>0</v>
      </c>
      <c r="F50" t="str">
        <f>IFERROR(INDEX($B$6:$B$305,MATCH(0,INDEX(COUNTIF($F$5:F49,$B$6:$B$305),),)),"")</f>
        <v>CURRY</v>
      </c>
      <c r="G50">
        <f t="shared" si="0"/>
        <v>0</v>
      </c>
    </row>
    <row r="51" spans="2:7" x14ac:dyDescent="0.25">
      <c r="B51" t="str">
        <f>FICHAS!L22</f>
        <v>BATATA DOCE</v>
      </c>
      <c r="C51">
        <f>FICHAS!M22</f>
        <v>0</v>
      </c>
      <c r="F51" t="str">
        <f>IFERROR(INDEX($B$6:$B$305,MATCH(0,INDEX(COUNTIF($F$5:F50,$B$6:$B$305),),)),"")</f>
        <v>DEMI GLACE PÓ</v>
      </c>
      <c r="G51">
        <f t="shared" si="0"/>
        <v>0</v>
      </c>
    </row>
    <row r="52" spans="2:7" x14ac:dyDescent="0.25">
      <c r="B52" t="str">
        <f>FICHAS!L8</f>
        <v>BATATA FRITA SURE CRISP</v>
      </c>
      <c r="C52">
        <f>FICHAS!M8</f>
        <v>40</v>
      </c>
      <c r="F52" t="str">
        <f>IFERROR(INDEX($B$6:$B$305,MATCH(0,INDEX(COUNTIF($F$5:F51,$B$6:$B$305),),)),"")</f>
        <v>DOCE DE LEITE</v>
      </c>
      <c r="G52">
        <f t="shared" si="0"/>
        <v>0</v>
      </c>
    </row>
    <row r="53" spans="2:7" x14ac:dyDescent="0.25">
      <c r="B53" t="str">
        <f>FICHAS!L58</f>
        <v>BATATA FRITA SURE CRISP</v>
      </c>
      <c r="C53">
        <f>FICHAS!M58</f>
        <v>0</v>
      </c>
      <c r="F53" t="str">
        <f>IFERROR(INDEX($B$6:$B$305,MATCH(0,INDEX(COUNTIF($F$5:F52,$B$6:$B$305),),)),"")</f>
        <v>DRÁGEA DE CHOCOLATE</v>
      </c>
      <c r="G53">
        <f t="shared" si="0"/>
        <v>0</v>
      </c>
    </row>
    <row r="54" spans="2:7" x14ac:dyDescent="0.25">
      <c r="B54" t="str">
        <f>FICHAS!L101</f>
        <v>BLEND BURGER</v>
      </c>
      <c r="C54">
        <f>FICHAS!M101</f>
        <v>0</v>
      </c>
      <c r="F54" t="str">
        <f>IFERROR(INDEX($B$6:$B$305,MATCH(0,INDEX(COUNTIF($F$5:F53,$B$6:$B$305),),)),"")</f>
        <v>ESSENCIA DE BAUNILIA</v>
      </c>
      <c r="G54">
        <f t="shared" si="0"/>
        <v>0</v>
      </c>
    </row>
    <row r="55" spans="2:7" x14ac:dyDescent="0.25">
      <c r="B55" t="str">
        <f>FICHAS!L118</f>
        <v>BLEND BURGER</v>
      </c>
      <c r="C55">
        <f>FICHAS!M118</f>
        <v>0</v>
      </c>
      <c r="F55" t="str">
        <f>IFERROR(INDEX($B$6:$B$305,MATCH(0,INDEX(COUNTIF($F$5:F54,$B$6:$B$305),),)),"")</f>
        <v>ESSENCIA DE BAUNÍLIA</v>
      </c>
      <c r="G55">
        <f t="shared" si="0"/>
        <v>0</v>
      </c>
    </row>
    <row r="56" spans="2:7" x14ac:dyDescent="0.25">
      <c r="B56" t="str">
        <f>FICHAS!L137</f>
        <v>BLEND BURGER</v>
      </c>
      <c r="C56">
        <f>FICHAS!M137</f>
        <v>0</v>
      </c>
      <c r="F56" t="str">
        <f>IFERROR(INDEX($B$6:$B$305,MATCH(0,INDEX(COUNTIF($F$5:F55,$B$6:$B$305),),)),"")</f>
        <v>FARINHA DE TRIGO</v>
      </c>
      <c r="G56">
        <f t="shared" si="0"/>
        <v>0</v>
      </c>
    </row>
    <row r="57" spans="2:7" x14ac:dyDescent="0.25">
      <c r="B57" t="str">
        <f>FICHAS!L203</f>
        <v>BLEND BURGER</v>
      </c>
      <c r="C57">
        <f>FICHAS!M203</f>
        <v>0</v>
      </c>
      <c r="F57" t="str">
        <f>IFERROR(INDEX($B$6:$B$305,MATCH(0,INDEX(COUNTIF($F$5:F56,$B$6:$B$305),),)),"")</f>
        <v>FARINHA TEMPURA</v>
      </c>
      <c r="G57">
        <f t="shared" si="0"/>
        <v>0</v>
      </c>
    </row>
    <row r="58" spans="2:7" x14ac:dyDescent="0.25">
      <c r="B58" t="str">
        <f>FICHAS!L87</f>
        <v>BOLINHO DE BACALHAU</v>
      </c>
      <c r="C58">
        <f>FICHAS!M87</f>
        <v>0</v>
      </c>
      <c r="F58" t="str">
        <f>IFERROR(INDEX($B$6:$B$305,MATCH(0,INDEX(COUNTIF($F$5:F57,$B$6:$B$305),),)),"")</f>
        <v>FEIJÃO VERMELHO</v>
      </c>
      <c r="G58">
        <f t="shared" si="0"/>
        <v>0</v>
      </c>
    </row>
    <row r="59" spans="2:7" x14ac:dyDescent="0.25">
      <c r="B59" t="str">
        <f>FICHAS!L783</f>
        <v>CAFÉ</v>
      </c>
      <c r="C59">
        <f>FICHAS!M783</f>
        <v>0</v>
      </c>
      <c r="F59" t="str">
        <f>IFERROR(INDEX($B$6:$B$305,MATCH(0,INDEX(COUNTIF($F$5:F58,$B$6:$B$305),),)),"")</f>
        <v>FLOCO DE BATATA</v>
      </c>
      <c r="G59">
        <f t="shared" si="0"/>
        <v>0</v>
      </c>
    </row>
    <row r="60" spans="2:7" x14ac:dyDescent="0.25">
      <c r="B60" t="str">
        <f>FICHAS!L627</f>
        <v>CAFÉ INSTANTÂNEO</v>
      </c>
      <c r="C60">
        <f>FICHAS!M627</f>
        <v>0</v>
      </c>
      <c r="F60" t="str">
        <f>IFERROR(INDEX($B$6:$B$305,MATCH(0,INDEX(COUNTIF($F$5:F59,$B$6:$B$305),),)),"")</f>
        <v>FRANGO EMPANADO</v>
      </c>
      <c r="G60">
        <f t="shared" si="0"/>
        <v>0</v>
      </c>
    </row>
    <row r="61" spans="2:7" x14ac:dyDescent="0.25">
      <c r="B61" t="str">
        <f>FICHAS!L730</f>
        <v>CAFÉ INSTANTÂNEO</v>
      </c>
      <c r="C61">
        <f>FICHAS!M730</f>
        <v>0</v>
      </c>
      <c r="F61" t="str">
        <f>IFERROR(INDEX($B$6:$B$305,MATCH(0,INDEX(COUNTIF($F$5:F60,$B$6:$B$305),),)),"")</f>
        <v>FROZEN BERRIES</v>
      </c>
      <c r="G61">
        <f t="shared" si="0"/>
        <v>0</v>
      </c>
    </row>
    <row r="62" spans="2:7" x14ac:dyDescent="0.25">
      <c r="B62" t="str">
        <f>FICHAS!L425</f>
        <v>CALLETS CALLEBAUT</v>
      </c>
      <c r="C62">
        <f>FICHAS!M425</f>
        <v>0</v>
      </c>
      <c r="F62" t="str">
        <f>IFERROR(INDEX($B$6:$B$305,MATCH(0,INDEX(COUNTIF($F$5:F61,$B$6:$B$305),),)),"")</f>
        <v>GELEIA DE MORANGO</v>
      </c>
      <c r="G62">
        <f t="shared" si="0"/>
        <v>0</v>
      </c>
    </row>
    <row r="63" spans="2:7" x14ac:dyDescent="0.25">
      <c r="B63" t="str">
        <f>FICHAS!L440</f>
        <v>CALLETS CALLEBAUT</v>
      </c>
      <c r="C63">
        <f>FICHAS!M440</f>
        <v>0</v>
      </c>
      <c r="F63" t="str">
        <f>IFERROR(INDEX($B$6:$B$305,MATCH(0,INDEX(COUNTIF($F$5:F62,$B$6:$B$305),),)),"")</f>
        <v>GEMA</v>
      </c>
      <c r="G63">
        <f t="shared" si="0"/>
        <v>0</v>
      </c>
    </row>
    <row r="64" spans="2:7" x14ac:dyDescent="0.25">
      <c r="B64" t="str">
        <f>FICHAS!L72</f>
        <v>CAMARÃO 51/70 LIMPO</v>
      </c>
      <c r="C64">
        <f>FICHAS!M72</f>
        <v>0</v>
      </c>
      <c r="F64" t="str">
        <f>IFERROR(INDEX($B$6:$B$305,MATCH(0,INDEX(COUNTIF($F$5:F63,$B$6:$B$305),),)),"")</f>
        <v>GENGIBRE EM PÓ</v>
      </c>
      <c r="G64">
        <f t="shared" si="0"/>
        <v>0</v>
      </c>
    </row>
    <row r="65" spans="2:7" x14ac:dyDescent="0.25">
      <c r="B65" t="str">
        <f>FICHAS!L409</f>
        <v>CANELA</v>
      </c>
      <c r="C65">
        <f>FICHAS!M409</f>
        <v>0</v>
      </c>
      <c r="F65" t="str">
        <f>IFERROR(INDEX($B$6:$B$305,MATCH(0,INDEX(COUNTIF($F$5:F64,$B$6:$B$305),),)),"")</f>
        <v>GLUTAMATO MONOSSÓDICO</v>
      </c>
      <c r="G65">
        <f t="shared" si="0"/>
        <v>0</v>
      </c>
    </row>
    <row r="66" spans="2:7" x14ac:dyDescent="0.25">
      <c r="B66" t="str">
        <f>FICHAS!L408</f>
        <v>CASTANHA CARAMELADA</v>
      </c>
      <c r="C66">
        <f>FICHAS!M408</f>
        <v>0</v>
      </c>
      <c r="F66" t="str">
        <f>IFERROR(INDEX($B$6:$B$305,MATCH(0,INDEX(COUNTIF($F$5:F65,$B$6:$B$305),),)),"")</f>
        <v>GLUTAMATO MONOSSÓSICO</v>
      </c>
      <c r="G66">
        <f t="shared" si="0"/>
        <v>0</v>
      </c>
    </row>
    <row r="67" spans="2:7" x14ac:dyDescent="0.25">
      <c r="B67" t="str">
        <f>FICHAS!L673</f>
        <v>CASTANHA DO PARÁ</v>
      </c>
      <c r="C67">
        <f>FICHAS!M673</f>
        <v>0</v>
      </c>
      <c r="F67" t="str">
        <f>IFERROR(INDEX($B$6:$B$305,MATCH(0,INDEX(COUNTIF($F$5:F66,$B$6:$B$305),),)),"")</f>
        <v>GRAVY</v>
      </c>
      <c r="G67">
        <f t="shared" si="0"/>
        <v>0</v>
      </c>
    </row>
    <row r="68" spans="2:7" x14ac:dyDescent="0.25">
      <c r="B68" t="str">
        <f>FICHAS!L629</f>
        <v xml:space="preserve">CASTANHA DO PARÁ </v>
      </c>
      <c r="C68">
        <f>FICHAS!M629</f>
        <v>0</v>
      </c>
      <c r="F68" t="str">
        <f>IFERROR(INDEX($B$6:$B$305,MATCH(0,INDEX(COUNTIF($F$5:F67,$B$6:$B$305),),)),"")</f>
        <v>HAAGEN DAZS</v>
      </c>
      <c r="G68">
        <f t="shared" si="0"/>
        <v>0</v>
      </c>
    </row>
    <row r="69" spans="2:7" x14ac:dyDescent="0.25">
      <c r="B69" t="str">
        <f>FICHAS!L732</f>
        <v xml:space="preserve">CASTANHA DO PARÁ </v>
      </c>
      <c r="C69">
        <f>FICHAS!M732</f>
        <v>0</v>
      </c>
      <c r="F69" t="str">
        <f>IFERROR(INDEX($B$6:$B$305,MATCH(0,INDEX(COUNTIF($F$5:F68,$B$6:$B$305),),)),"")</f>
        <v>HD MACADAMIA</v>
      </c>
      <c r="G69">
        <f t="shared" si="0"/>
        <v>0</v>
      </c>
    </row>
    <row r="70" spans="2:7" x14ac:dyDescent="0.25">
      <c r="B70" t="str">
        <f>FICHAS!L251</f>
        <v>CATCHUP HEMMER</v>
      </c>
      <c r="C70">
        <f>FICHAS!M251</f>
        <v>0</v>
      </c>
      <c r="F70" t="str">
        <f>IFERROR(INDEX($B$6:$B$305,MATCH(0,INDEX(COUNTIF($F$5:F69,$B$6:$B$305),),)),"")</f>
        <v>HORTELÃ</v>
      </c>
      <c r="G70">
        <f t="shared" ref="G70:G133" si="1">SUMIF($B$6:$B$551,F70,$C$6:$C$551)</f>
        <v>0</v>
      </c>
    </row>
    <row r="71" spans="2:7" x14ac:dyDescent="0.25">
      <c r="B71" t="str">
        <f>FICHAS!L484</f>
        <v>CATCHUP HEMMER</v>
      </c>
      <c r="C71">
        <f>FICHAS!M484</f>
        <v>0</v>
      </c>
      <c r="F71" t="str">
        <f>IFERROR(INDEX($B$6:$B$305,MATCH(0,INDEX(COUNTIF($F$5:F70,$B$6:$B$305),),)),"")</f>
        <v>IOGURTE INTEGRAL</v>
      </c>
      <c r="G71">
        <f t="shared" si="1"/>
        <v>0</v>
      </c>
    </row>
    <row r="72" spans="2:7" x14ac:dyDescent="0.25">
      <c r="B72" t="str">
        <f>FICHAS!L104</f>
        <v>CEBOLA</v>
      </c>
      <c r="C72">
        <f>FICHAS!M104</f>
        <v>0</v>
      </c>
      <c r="F72" t="str">
        <f>IFERROR(INDEX($B$6:$B$305,MATCH(0,INDEX(COUNTIF($F$5:F71,$B$6:$B$305),),)),"")</f>
        <v>LAMB BURGER</v>
      </c>
      <c r="G72">
        <f t="shared" si="1"/>
        <v>0</v>
      </c>
    </row>
    <row r="73" spans="2:7" x14ac:dyDescent="0.25">
      <c r="B73" t="str">
        <f>FICHAS!L123</f>
        <v>CEBOLA</v>
      </c>
      <c r="C73">
        <f>FICHAS!M123</f>
        <v>0</v>
      </c>
      <c r="F73" t="str">
        <f>IFERROR(INDEX($B$6:$B$305,MATCH(0,INDEX(COUNTIF($F$5:F72,$B$6:$B$305),),)),"")</f>
        <v>LEITE INTEGRAL</v>
      </c>
      <c r="G73">
        <f t="shared" si="1"/>
        <v>0</v>
      </c>
    </row>
    <row r="74" spans="2:7" x14ac:dyDescent="0.25">
      <c r="B74" t="str">
        <f>FICHAS!L139</f>
        <v>CEBOLA CARAMELIZADA</v>
      </c>
      <c r="C74">
        <f>FICHAS!M139</f>
        <v>0</v>
      </c>
      <c r="F74" t="str">
        <f>IFERROR(INDEX($B$6:$B$305,MATCH(0,INDEX(COUNTIF($F$5:F73,$B$6:$B$305),),)),"")</f>
        <v>LIMÃO</v>
      </c>
      <c r="G74">
        <f t="shared" si="1"/>
        <v>0</v>
      </c>
    </row>
    <row r="75" spans="2:7" x14ac:dyDescent="0.25">
      <c r="B75" t="str">
        <f>FICHAS!L173</f>
        <v>CEBOLA CARAMELIZADA</v>
      </c>
      <c r="C75">
        <f>FICHAS!M173</f>
        <v>0</v>
      </c>
      <c r="F75" t="str">
        <f>IFERROR(INDEX($B$6:$B$305,MATCH(0,INDEX(COUNTIF($F$5:F74,$B$6:$B$305),),)),"")</f>
        <v>LINGUADO</v>
      </c>
      <c r="G75">
        <f t="shared" si="1"/>
        <v>0</v>
      </c>
    </row>
    <row r="76" spans="2:7" x14ac:dyDescent="0.25">
      <c r="B76" t="str">
        <f>FICHAS!L204</f>
        <v>CEBOLA CARAMELIZADA</v>
      </c>
      <c r="C76">
        <f>FICHAS!M204</f>
        <v>0</v>
      </c>
      <c r="F76" t="str">
        <f>IFERROR(INDEX($B$6:$B$305,MATCH(0,INDEX(COUNTIF($F$5:F75,$B$6:$B$305),),)),"")</f>
        <v>LULA NACIONAL LIMPA</v>
      </c>
      <c r="G76">
        <f t="shared" si="1"/>
        <v>0</v>
      </c>
    </row>
    <row r="77" spans="2:7" x14ac:dyDescent="0.25">
      <c r="B77" t="str">
        <f>FICHAS!L687</f>
        <v>CEBOLA CARAMELIZADA</v>
      </c>
      <c r="C77">
        <f>FICHAS!M687</f>
        <v>0</v>
      </c>
      <c r="F77" t="str">
        <f>IFERROR(INDEX($B$6:$B$305,MATCH(0,INDEX(COUNTIF($F$5:F76,$B$6:$B$305),),)),"")</f>
        <v>MAIONESE HELLMANS</v>
      </c>
      <c r="G77">
        <f t="shared" si="1"/>
        <v>0</v>
      </c>
    </row>
    <row r="78" spans="2:7" x14ac:dyDescent="0.25">
      <c r="B78" t="str">
        <f>FICHAS!L782</f>
        <v>CEBOLA EM PÓ</v>
      </c>
      <c r="C78">
        <f>FICHAS!M782</f>
        <v>0</v>
      </c>
      <c r="F78" t="str">
        <f>IFERROR(INDEX($B$6:$B$305,MATCH(0,INDEX(COUNTIF($F$5:F77,$B$6:$B$305),),)),"")</f>
        <v>MANJERICÃO</v>
      </c>
      <c r="G78">
        <f t="shared" si="1"/>
        <v>0</v>
      </c>
    </row>
    <row r="79" spans="2:7" x14ac:dyDescent="0.25">
      <c r="B79" t="str">
        <f>FICHAS!L187</f>
        <v>CEBOLA FRITA</v>
      </c>
      <c r="C79">
        <f>FICHAS!M187</f>
        <v>0</v>
      </c>
      <c r="F79" t="str">
        <f>IFERROR(INDEX($B$6:$B$305,MATCH(0,INDEX(COUNTIF($F$5:F78,$B$6:$B$305),),)),"")</f>
        <v>MANTEIGA</v>
      </c>
      <c r="G79">
        <f t="shared" si="1"/>
        <v>0</v>
      </c>
    </row>
    <row r="80" spans="2:7" x14ac:dyDescent="0.25">
      <c r="B80" t="str">
        <f>FICHAS!L220</f>
        <v>CEBOLA FRITA</v>
      </c>
      <c r="C80">
        <f>FICHAS!M220</f>
        <v>0</v>
      </c>
      <c r="F80" t="str">
        <f>IFERROR(INDEX($B$6:$B$305,MATCH(0,INDEX(COUNTIF($F$5:F79,$B$6:$B$305),),)),"")</f>
        <v>MEL</v>
      </c>
      <c r="G80">
        <f t="shared" si="1"/>
        <v>0</v>
      </c>
    </row>
    <row r="81" spans="2:7" x14ac:dyDescent="0.25">
      <c r="B81" t="str">
        <f>FICHAS!L235</f>
        <v>CEBOLA FRITA</v>
      </c>
      <c r="C81">
        <f>FICHAS!M235</f>
        <v>0</v>
      </c>
      <c r="F81" t="str">
        <f>IFERROR(INDEX($B$6:$B$305,MATCH(0,INDEX(COUNTIF($F$5:F80,$B$6:$B$305),),)),"")</f>
        <v>MELADO</v>
      </c>
      <c r="G81">
        <f t="shared" si="1"/>
        <v>0</v>
      </c>
    </row>
    <row r="82" spans="2:7" x14ac:dyDescent="0.25">
      <c r="B82" t="str">
        <f>FICHAS!L253</f>
        <v>CEBOLA FRITA</v>
      </c>
      <c r="C82">
        <f>FICHAS!M253</f>
        <v>0</v>
      </c>
      <c r="F82" t="str">
        <f>IFERROR(INDEX($B$6:$B$305,MATCH(0,INDEX(COUNTIF($F$5:F81,$B$6:$B$305),),)),"")</f>
        <v>MIRTILO</v>
      </c>
      <c r="G82">
        <f t="shared" si="1"/>
        <v>0</v>
      </c>
    </row>
    <row r="83" spans="2:7" x14ac:dyDescent="0.25">
      <c r="B83" t="str">
        <f>FICHAS!L593</f>
        <v>CEBOLA ROXA</v>
      </c>
      <c r="C83">
        <f>FICHAS!M593</f>
        <v>0</v>
      </c>
      <c r="F83" t="str">
        <f>IFERROR(INDEX($B$6:$B$305,MATCH(0,INDEX(COUNTIF($F$5:F82,$B$6:$B$305),),)),"")</f>
        <v>MOLHEIRA</v>
      </c>
      <c r="G83">
        <f t="shared" si="1"/>
        <v>100</v>
      </c>
    </row>
    <row r="84" spans="2:7" x14ac:dyDescent="0.25">
      <c r="B84" t="str">
        <f>FICHAS!L766</f>
        <v>CEBOLA ROXA</v>
      </c>
      <c r="C84">
        <f>FICHAS!M766</f>
        <v>0</v>
      </c>
      <c r="F84" t="str">
        <f>IFERROR(INDEX($B$6:$B$305,MATCH(0,INDEX(COUNTIF($F$5:F83,$B$6:$B$305),),)),"")</f>
        <v>MORANGO</v>
      </c>
      <c r="G84">
        <f t="shared" si="1"/>
        <v>0</v>
      </c>
    </row>
    <row r="85" spans="2:7" x14ac:dyDescent="0.25">
      <c r="B85" t="str">
        <f>FICHAS!L557</f>
        <v>CEBOLINHA</v>
      </c>
      <c r="C85">
        <f>FICHAS!M557</f>
        <v>0</v>
      </c>
      <c r="F85" t="str">
        <f>IFERROR(INDEX($B$6:$B$305,MATCH(0,INDEX(COUNTIF($F$5:F84,$B$6:$B$305),),)),"")</f>
        <v>MOSTARDA DIJON</v>
      </c>
      <c r="G85">
        <f t="shared" si="1"/>
        <v>0</v>
      </c>
    </row>
    <row r="86" spans="2:7" x14ac:dyDescent="0.25">
      <c r="B86" t="str">
        <f>FICHAS!L657</f>
        <v>CEBOLINHA</v>
      </c>
      <c r="C86">
        <f>FICHAS!M657</f>
        <v>0</v>
      </c>
      <c r="F86" t="str">
        <f>IFERROR(INDEX($B$6:$B$305,MATCH(0,INDEX(COUNTIF($F$5:F85,$B$6:$B$305),),)),"")</f>
        <v>MOSTARDA ESCURA</v>
      </c>
      <c r="G86">
        <f t="shared" si="1"/>
        <v>0</v>
      </c>
    </row>
    <row r="87" spans="2:7" x14ac:dyDescent="0.25">
      <c r="B87" t="str">
        <f>FICHAS!L746</f>
        <v>CEBOLINHA</v>
      </c>
      <c r="C87">
        <f>FICHAS!M746</f>
        <v>0</v>
      </c>
      <c r="F87" t="str">
        <f>IFERROR(INDEX($B$6:$B$305,MATCH(0,INDEX(COUNTIF($F$5:F86,$B$6:$B$305),),)),"")</f>
        <v>MOSTARDA HEMMER</v>
      </c>
      <c r="G87">
        <f t="shared" si="1"/>
        <v>0</v>
      </c>
    </row>
    <row r="88" spans="2:7" x14ac:dyDescent="0.25">
      <c r="B88" t="str">
        <f>FICHAS!L765</f>
        <v>CEBOLINHA</v>
      </c>
      <c r="C88">
        <f>FICHAS!M765</f>
        <v>0</v>
      </c>
      <c r="F88" t="str">
        <f>IFERROR(INDEX($B$6:$B$305,MATCH(0,INDEX(COUNTIF($F$5:F87,$B$6:$B$305),),)),"")</f>
        <v>MOZZARELA DE BUFALA</v>
      </c>
      <c r="G88">
        <f t="shared" si="1"/>
        <v>0</v>
      </c>
    </row>
    <row r="89" spans="2:7" x14ac:dyDescent="0.25">
      <c r="B89" t="str">
        <f>FICHAS!L592</f>
        <v>CENOURA</v>
      </c>
      <c r="C89">
        <f>FICHAS!M592</f>
        <v>0</v>
      </c>
      <c r="F89" t="str">
        <f>IFERROR(INDEX($B$6:$B$305,MATCH(0,INDEX(COUNTIF($F$5:F88,$B$6:$B$305),),)),"")</f>
        <v>NOZES</v>
      </c>
      <c r="G89">
        <f t="shared" si="1"/>
        <v>0</v>
      </c>
    </row>
    <row r="90" spans="2:7" x14ac:dyDescent="0.25">
      <c r="B90" t="str">
        <f>FICHAS!L395</f>
        <v>CEREJA MARASCHINO</v>
      </c>
      <c r="C90">
        <f>FICHAS!M395</f>
        <v>0</v>
      </c>
      <c r="F90" t="str">
        <f>IFERROR(INDEX($B$6:$B$305,MATCH(0,INDEX(COUNTIF($F$5:F89,$B$6:$B$305),),)),"")</f>
        <v>NUTELLA</v>
      </c>
      <c r="G90">
        <f t="shared" si="1"/>
        <v>0</v>
      </c>
    </row>
    <row r="91" spans="2:7" x14ac:dyDescent="0.25">
      <c r="B91" t="str">
        <f>FICHAS!L56</f>
        <v>CERVEJA</v>
      </c>
      <c r="C91">
        <f>FICHAS!M56</f>
        <v>0</v>
      </c>
      <c r="F91" t="str">
        <f>IFERROR(INDEX($B$6:$B$305,MATCH(0,INDEX(COUNTIF($F$5:F90,$B$6:$B$305),),)),"")</f>
        <v>ÓLEO DE GIRASSOL</v>
      </c>
      <c r="G91">
        <f t="shared" si="1"/>
        <v>0</v>
      </c>
    </row>
    <row r="92" spans="2:7" x14ac:dyDescent="0.25">
      <c r="B92" t="str">
        <f>FICHAS!L393</f>
        <v>CHANTILLY</v>
      </c>
      <c r="C92">
        <f>FICHAS!M393</f>
        <v>0</v>
      </c>
      <c r="F92" t="str">
        <f>IFERROR(INDEX($B$6:$B$305,MATCH(0,INDEX(COUNTIF($F$5:F91,$B$6:$B$305),),)),"")</f>
        <v>OVO</v>
      </c>
      <c r="G92">
        <f t="shared" si="1"/>
        <v>0</v>
      </c>
    </row>
    <row r="93" spans="2:7" x14ac:dyDescent="0.25">
      <c r="B93" t="str">
        <f>FICHAS!L410</f>
        <v>CHANTILLY</v>
      </c>
      <c r="C93">
        <f>FICHAS!M410</f>
        <v>0</v>
      </c>
      <c r="F93" t="str">
        <f>IFERROR(INDEX($B$6:$B$305,MATCH(0,INDEX(COUNTIF($F$5:F92,$B$6:$B$305),),)),"")</f>
        <v xml:space="preserve">OVO </v>
      </c>
      <c r="G93">
        <f t="shared" si="1"/>
        <v>0</v>
      </c>
    </row>
    <row r="94" spans="2:7" x14ac:dyDescent="0.25">
      <c r="B94" t="str">
        <f>FICHAS!L439</f>
        <v>CHANTILLY</v>
      </c>
      <c r="C94">
        <f>FICHAS!M439</f>
        <v>0</v>
      </c>
      <c r="F94" t="str">
        <f>IFERROR(INDEX($B$6:$B$305,MATCH(0,INDEX(COUNTIF($F$5:F93,$B$6:$B$305),),)),"")</f>
        <v>OVO MALTINE</v>
      </c>
      <c r="G94">
        <f t="shared" si="1"/>
        <v>0</v>
      </c>
    </row>
    <row r="95" spans="2:7" x14ac:dyDescent="0.25">
      <c r="B95" t="str">
        <f>FICHAS!L626</f>
        <v>CHIPS DE CHOCOLATE</v>
      </c>
      <c r="C95">
        <f>FICHAS!M626</f>
        <v>0</v>
      </c>
      <c r="F95" t="str">
        <f>IFERROR(INDEX($B$6:$B$305,MATCH(0,INDEX(COUNTIF($F$5:F94,$B$6:$B$305),),)),"")</f>
        <v>PÃO BRIOCHE</v>
      </c>
      <c r="G95">
        <f t="shared" si="1"/>
        <v>0</v>
      </c>
    </row>
    <row r="96" spans="2:7" x14ac:dyDescent="0.25">
      <c r="B96" t="str">
        <f>FICHAS!L729</f>
        <v>CHIPS DE CHOCOLATE</v>
      </c>
      <c r="C96">
        <f>FICHAS!M729</f>
        <v>0</v>
      </c>
      <c r="F96" t="str">
        <f>IFERROR(INDEX($B$6:$B$305,MATCH(0,INDEX(COUNTIF($F$5:F95,$B$6:$B$305),),)),"")</f>
        <v>PÃO HB BRIOCHE 4" CT</v>
      </c>
      <c r="G96">
        <f t="shared" si="1"/>
        <v>0</v>
      </c>
    </row>
    <row r="97" spans="2:7" x14ac:dyDescent="0.25">
      <c r="B97" t="str">
        <f>FICHAS!L608</f>
        <v>CHOCOLATE 60%</v>
      </c>
      <c r="C97">
        <f>FICHAS!M608</f>
        <v>0</v>
      </c>
      <c r="F97" t="str">
        <f>IFERROR(INDEX($B$6:$B$305,MATCH(0,INDEX(COUNTIF($F$5:F96,$B$6:$B$305),),)),"")</f>
        <v>PÃO HB RIVIERA G CT</v>
      </c>
      <c r="G97">
        <f t="shared" si="1"/>
        <v>0</v>
      </c>
    </row>
    <row r="98" spans="2:7" x14ac:dyDescent="0.25">
      <c r="B98" t="str">
        <f>FICHAS!L619</f>
        <v>CHOCOLATE 60%</v>
      </c>
      <c r="C98">
        <f>FICHAS!M619</f>
        <v>0</v>
      </c>
      <c r="F98" t="str">
        <f>IFERROR(INDEX($B$6:$B$305,MATCH(0,INDEX(COUNTIF($F$5:F97,$B$6:$B$305),),)),"")</f>
        <v>PÃO HB RIVIERA G CT INTEGRAL</v>
      </c>
      <c r="G98">
        <f t="shared" si="1"/>
        <v>0</v>
      </c>
    </row>
    <row r="99" spans="2:7" x14ac:dyDescent="0.25">
      <c r="B99" t="str">
        <f>FICHAS!L722</f>
        <v>CHOCOLATE 60%</v>
      </c>
      <c r="C99">
        <f>FICHAS!M722</f>
        <v>0</v>
      </c>
      <c r="F99" t="str">
        <f>IFERROR(INDEX($B$6:$B$305,MATCH(0,INDEX(COUNTIF($F$5:F98,$B$6:$B$305),),)),"")</f>
        <v>PÃO HOT DOG 3/4</v>
      </c>
      <c r="G99">
        <f t="shared" si="1"/>
        <v>0</v>
      </c>
    </row>
    <row r="100" spans="2:7" x14ac:dyDescent="0.25">
      <c r="B100" t="str">
        <f>FICHAS!L438</f>
        <v>CHOCOLATE 60%</v>
      </c>
      <c r="C100">
        <f>FICHAS!M438</f>
        <v>0</v>
      </c>
      <c r="F100" t="str">
        <f>IFERROR(INDEX($B$6:$B$305,MATCH(0,INDEX(COUNTIF($F$5:F99,$B$6:$B$305),),)),"")</f>
        <v>PÃO SOURDOUGH</v>
      </c>
      <c r="G100">
        <f t="shared" si="1"/>
        <v>0</v>
      </c>
    </row>
    <row r="101" spans="2:7" x14ac:dyDescent="0.25">
      <c r="B101" t="str">
        <f>FICHAS!L623</f>
        <v>CHOCOLATE EM PÓ</v>
      </c>
      <c r="C101">
        <f>FICHAS!M623</f>
        <v>0</v>
      </c>
      <c r="F101" t="str">
        <f>IFERROR(INDEX($B$6:$B$305,MATCH(0,INDEX(COUNTIF($F$5:F100,$B$6:$B$305),),)),"")</f>
        <v>PAPEL ALUMINIO</v>
      </c>
      <c r="G101">
        <f t="shared" si="1"/>
        <v>0</v>
      </c>
    </row>
    <row r="102" spans="2:7" x14ac:dyDescent="0.25">
      <c r="B102" t="str">
        <f>FICHAS!L726</f>
        <v>CHOCOLATE EM PÓ</v>
      </c>
      <c r="C102">
        <f>FICHAS!M726</f>
        <v>0</v>
      </c>
      <c r="F102" t="str">
        <f>IFERROR(INDEX($B$6:$B$305,MATCH(0,INDEX(COUNTIF($F$5:F101,$B$6:$B$305),),)),"")</f>
        <v>PAPEL BARREIRA</v>
      </c>
      <c r="G102">
        <f t="shared" si="1"/>
        <v>100</v>
      </c>
    </row>
    <row r="103" spans="2:7" x14ac:dyDescent="0.25">
      <c r="B103" t="str">
        <f>FICHAS!L689</f>
        <v>COMINHO</v>
      </c>
      <c r="C103">
        <f>FICHAS!M689</f>
        <v>0</v>
      </c>
      <c r="F103" t="str">
        <f>IFERROR(INDEX($B$6:$B$305,MATCH(0,INDEX(COUNTIF($F$5:F102,$B$6:$B$305),),)),"")</f>
        <v>PAPEL PARREIRA</v>
      </c>
      <c r="G103">
        <f t="shared" si="1"/>
        <v>0</v>
      </c>
    </row>
    <row r="104" spans="2:7" x14ac:dyDescent="0.25">
      <c r="B104" t="str">
        <f>FICHAS!L169</f>
        <v>COSTELA BURGER</v>
      </c>
      <c r="C104">
        <f>FICHAS!M169</f>
        <v>0</v>
      </c>
      <c r="F104" t="str">
        <f>IFERROR(INDEX($B$6:$B$305,MATCH(0,INDEX(COUNTIF($F$5:F103,$B$6:$B$305),),)),"")</f>
        <v>PÁPRICA DOCE</v>
      </c>
      <c r="G104">
        <f t="shared" si="1"/>
        <v>0</v>
      </c>
    </row>
    <row r="105" spans="2:7" x14ac:dyDescent="0.25">
      <c r="B105" t="str">
        <f>FICHAS!L185</f>
        <v>COSTELA BURGER</v>
      </c>
      <c r="C105">
        <f>FICHAS!M185</f>
        <v>0</v>
      </c>
      <c r="F105" t="str">
        <f>IFERROR(INDEX($B$6:$B$305,MATCH(0,INDEX(COUNTIF($F$5:F104,$B$6:$B$305),),)),"")</f>
        <v>PÁPRICA PICANTE</v>
      </c>
      <c r="G105">
        <f t="shared" si="1"/>
        <v>0</v>
      </c>
    </row>
    <row r="106" spans="2:7" x14ac:dyDescent="0.25">
      <c r="B106" t="str">
        <f>FICHAS!L607</f>
        <v>CREME DE LEITE FRESCO</v>
      </c>
      <c r="C106">
        <f>FICHAS!M607</f>
        <v>0</v>
      </c>
      <c r="F106" t="str">
        <f>IFERROR(INDEX($B$6:$B$305,MATCH(0,INDEX(COUNTIF($F$5:F105,$B$6:$B$305),),)),"")</f>
        <v>PARMESÃO</v>
      </c>
      <c r="G106">
        <f t="shared" si="1"/>
        <v>0</v>
      </c>
    </row>
    <row r="107" spans="2:7" x14ac:dyDescent="0.25">
      <c r="B107" t="str">
        <f>FICHAS!L641</f>
        <v>CREME DE LEITE FRESCO</v>
      </c>
      <c r="C107">
        <f>FICHAS!M641</f>
        <v>0</v>
      </c>
      <c r="F107" t="str">
        <f>IFERROR(INDEX($B$6:$B$305,MATCH(0,INDEX(COUNTIF($F$5:F106,$B$6:$B$305),),)),"")</f>
        <v>PASTA DE OVO</v>
      </c>
      <c r="G107">
        <f t="shared" si="1"/>
        <v>0</v>
      </c>
    </row>
    <row r="108" spans="2:7" x14ac:dyDescent="0.25">
      <c r="B108" t="str">
        <f>FICHAS!L688</f>
        <v>CURRY</v>
      </c>
      <c r="C108">
        <f>FICHAS!M688</f>
        <v>0</v>
      </c>
      <c r="F108" t="str">
        <f>IFERROR(INDEX($B$6:$B$305,MATCH(0,INDEX(COUNTIF($F$5:F107,$B$6:$B$305),),)),"")</f>
        <v>PEPINO JAPONES</v>
      </c>
      <c r="G108">
        <f t="shared" si="1"/>
        <v>0</v>
      </c>
    </row>
    <row r="109" spans="2:7" x14ac:dyDescent="0.25">
      <c r="B109" t="str">
        <f>FICHAS!L784</f>
        <v>DEMI GLACE PÓ</v>
      </c>
      <c r="C109">
        <f>FICHAS!M784</f>
        <v>0</v>
      </c>
      <c r="F109" t="str">
        <f>IFERROR(INDEX($B$6:$B$305,MATCH(0,INDEX(COUNTIF($F$5:F108,$B$6:$B$305),),)),"")</f>
        <v>PESTO</v>
      </c>
      <c r="G109">
        <f t="shared" si="1"/>
        <v>0</v>
      </c>
    </row>
    <row r="110" spans="2:7" x14ac:dyDescent="0.25">
      <c r="B110" t="str">
        <f>FICHAS!L407</f>
        <v>DOCE DE LEITE</v>
      </c>
      <c r="C110">
        <f>FICHAS!M407</f>
        <v>0</v>
      </c>
      <c r="F110" t="str">
        <f>IFERROR(INDEX($B$6:$B$305,MATCH(0,INDEX(COUNTIF($F$5:F109,$B$6:$B$305),),)),"")</f>
        <v>PICKLES HEMMER</v>
      </c>
      <c r="G110">
        <f t="shared" si="1"/>
        <v>0</v>
      </c>
    </row>
    <row r="111" spans="2:7" x14ac:dyDescent="0.25">
      <c r="B111" t="str">
        <f>FICHAS!L441</f>
        <v>DRÁGEA DE CHOCOLATE</v>
      </c>
      <c r="C111">
        <f>FICHAS!M441</f>
        <v>0</v>
      </c>
      <c r="F111" t="str">
        <f>IFERROR(INDEX($B$6:$B$305,MATCH(0,INDEX(COUNTIF($F$5:F110,$B$6:$B$305),),)),"")</f>
        <v>PIMENTA CALABRESA</v>
      </c>
      <c r="G111">
        <f t="shared" si="1"/>
        <v>0</v>
      </c>
    </row>
    <row r="112" spans="2:7" x14ac:dyDescent="0.25">
      <c r="B112" t="str">
        <f>FICHAS!L642</f>
        <v>ESSENCIA DE BAUNILIA</v>
      </c>
      <c r="C112">
        <f>FICHAS!M642</f>
        <v>0</v>
      </c>
      <c r="F112" t="str">
        <f>IFERROR(INDEX($B$6:$B$305,MATCH(0,INDEX(COUNTIF($F$5:F111,$B$6:$B$305),),)),"")</f>
        <v>PIMENTA DO REINO</v>
      </c>
      <c r="G112">
        <f t="shared" si="1"/>
        <v>0</v>
      </c>
    </row>
    <row r="113" spans="2:7" x14ac:dyDescent="0.25">
      <c r="B113" t="str">
        <f>FICHAS!L622</f>
        <v>ESSENCIA DE BAUNÍLIA</v>
      </c>
      <c r="C113">
        <f>FICHAS!M622</f>
        <v>0</v>
      </c>
      <c r="F113" t="str">
        <f>IFERROR(INDEX($B$6:$B$305,MATCH(0,INDEX(COUNTIF($F$5:F112,$B$6:$B$305),),)),"")</f>
        <v xml:space="preserve">PIMENTA DO REINO </v>
      </c>
      <c r="G113">
        <f t="shared" si="1"/>
        <v>0</v>
      </c>
    </row>
    <row r="114" spans="2:7" x14ac:dyDescent="0.25">
      <c r="B114" t="str">
        <f>FICHAS!L725</f>
        <v>ESSENCIA DE BAUNÍLIA</v>
      </c>
      <c r="C114">
        <f>FICHAS!M725</f>
        <v>0</v>
      </c>
      <c r="F114" t="str">
        <f>IFERROR(INDEX($B$6:$B$305,MATCH(0,INDEX(COUNTIF($F$5:F113,$B$6:$B$305),),)),"")</f>
        <v>QUEIJO CHEDDAR</v>
      </c>
      <c r="G114">
        <f t="shared" si="1"/>
        <v>0</v>
      </c>
    </row>
    <row r="115" spans="2:7" x14ac:dyDescent="0.25">
      <c r="B115" t="str">
        <f>FICHAS!L392</f>
        <v>ESSENCIA DE BAUNÍLIA</v>
      </c>
      <c r="C115">
        <f>FICHAS!M392</f>
        <v>0</v>
      </c>
      <c r="F115" t="str">
        <f>IFERROR(INDEX($B$6:$B$305,MATCH(0,INDEX(COUNTIF($F$5:F114,$B$6:$B$305),),)),"")</f>
        <v>QUEIJO DE CABRA</v>
      </c>
      <c r="G115">
        <f t="shared" si="1"/>
        <v>0</v>
      </c>
    </row>
    <row r="116" spans="2:7" x14ac:dyDescent="0.25">
      <c r="B116" t="str">
        <f>FICHAS!L624</f>
        <v>FARINHA DE TRIGO</v>
      </c>
      <c r="C116">
        <f>FICHAS!M624</f>
        <v>0</v>
      </c>
      <c r="F116" t="str">
        <f>IFERROR(INDEX($B$6:$B$305,MATCH(0,INDEX(COUNTIF($F$5:F115,$B$6:$B$305),),)),"")</f>
        <v>QUEIJO GRUYERE</v>
      </c>
      <c r="G116">
        <f t="shared" si="1"/>
        <v>0</v>
      </c>
    </row>
    <row r="117" spans="2:7" x14ac:dyDescent="0.25">
      <c r="B117" t="str">
        <f>FICHAS!L727</f>
        <v>FARINHA DE TRIGO</v>
      </c>
      <c r="C117">
        <f>FICHAS!M727</f>
        <v>0</v>
      </c>
      <c r="F117" t="str">
        <f>IFERROR(INDEX($B$6:$B$305,MATCH(0,INDEX(COUNTIF($F$5:F116,$B$6:$B$305),),)),"")</f>
        <v>QUEIJO PARMESÃO</v>
      </c>
      <c r="G117">
        <f t="shared" si="1"/>
        <v>0</v>
      </c>
    </row>
    <row r="118" spans="2:7" x14ac:dyDescent="0.25">
      <c r="B118" t="str">
        <f>FICHAS!L41</f>
        <v>FARINHA TEMPURA</v>
      </c>
      <c r="C118">
        <f>FICHAS!M41</f>
        <v>0</v>
      </c>
      <c r="F118" t="str">
        <f>IFERROR(INDEX($B$6:$B$305,MATCH(0,INDEX(COUNTIF($F$5:F117,$B$6:$B$305),),)),"")</f>
        <v>QUEIJO TRUFADO</v>
      </c>
      <c r="G118">
        <f t="shared" si="1"/>
        <v>0</v>
      </c>
    </row>
    <row r="119" spans="2:7" x14ac:dyDescent="0.25">
      <c r="B119" t="str">
        <f>FICHAS!L55</f>
        <v>FARINHA TEMPURA</v>
      </c>
      <c r="C119">
        <f>FICHAS!M55</f>
        <v>0</v>
      </c>
      <c r="F119" t="str">
        <f>IFERROR(INDEX($B$6:$B$305,MATCH(0,INDEX(COUNTIF($F$5:F118,$B$6:$B$305),),)),"")</f>
        <v>RADICCHIO</v>
      </c>
      <c r="G119">
        <f t="shared" si="1"/>
        <v>0</v>
      </c>
    </row>
    <row r="120" spans="2:7" x14ac:dyDescent="0.25">
      <c r="B120" t="str">
        <f>FICHAS!L684</f>
        <v>FEIJÃO VERMELHO</v>
      </c>
      <c r="C120">
        <f>FICHAS!M684</f>
        <v>0</v>
      </c>
      <c r="F120" t="str">
        <f>IFERROR(INDEX($B$6:$B$305,MATCH(0,INDEX(COUNTIF($F$5:F119,$B$6:$B$305),),)),"")</f>
        <v>REPOLHO ROXO</v>
      </c>
      <c r="G120">
        <f t="shared" si="1"/>
        <v>0</v>
      </c>
    </row>
    <row r="121" spans="2:7" x14ac:dyDescent="0.25">
      <c r="B121" t="str">
        <f>FICHAS!L745</f>
        <v>FLOCO DE BATATA</v>
      </c>
      <c r="C121">
        <f>FICHAS!M745</f>
        <v>0</v>
      </c>
      <c r="F121" t="str">
        <f>IFERROR(INDEX($B$6:$B$305,MATCH(0,INDEX(COUNTIF($F$5:F120,$B$6:$B$305),),)),"")</f>
        <v>RÚCULA</v>
      </c>
      <c r="G121">
        <f t="shared" si="1"/>
        <v>0</v>
      </c>
    </row>
    <row r="122" spans="2:7" x14ac:dyDescent="0.25">
      <c r="B122" t="str">
        <f>FICHAS!L153</f>
        <v>FRANGO EMPANADO</v>
      </c>
      <c r="C122">
        <f>FICHAS!M153</f>
        <v>0</v>
      </c>
      <c r="F122" t="str">
        <f>IFERROR(INDEX($B$6:$B$305,MATCH(0,INDEX(COUNTIF($F$5:F121,$B$6:$B$305),),)),"")</f>
        <v>SAL</v>
      </c>
      <c r="G122">
        <f t="shared" si="1"/>
        <v>0</v>
      </c>
    </row>
    <row r="123" spans="2:7" x14ac:dyDescent="0.25">
      <c r="B123" t="str">
        <f>FICHAS!L453</f>
        <v>FROZEN BERRIES</v>
      </c>
      <c r="C123">
        <f>FICHAS!M453</f>
        <v>0</v>
      </c>
      <c r="F123" t="str">
        <f>IFERROR(INDEX($B$6:$B$305,MATCH(0,INDEX(COUNTIF($F$5:F122,$B$6:$B$305),),)),"")</f>
        <v xml:space="preserve">SAL </v>
      </c>
      <c r="G123">
        <f t="shared" si="1"/>
        <v>0</v>
      </c>
    </row>
    <row r="124" spans="2:7" x14ac:dyDescent="0.25">
      <c r="B124" t="str">
        <f>FICHAS!L452</f>
        <v>GELEIA DE MORANGO</v>
      </c>
      <c r="C124">
        <f>FICHAS!M452</f>
        <v>0</v>
      </c>
      <c r="F124" t="str">
        <f>IFERROR(INDEX($B$6:$B$305,MATCH(0,INDEX(COUNTIF($F$5:F123,$B$6:$B$305),),)),"")</f>
        <v xml:space="preserve">SAL  </v>
      </c>
      <c r="G124">
        <f t="shared" si="1"/>
        <v>0</v>
      </c>
    </row>
    <row r="125" spans="2:7" x14ac:dyDescent="0.25">
      <c r="B125" t="str">
        <f>FICHAS!L498</f>
        <v>GEMA</v>
      </c>
      <c r="C125">
        <f>FICHAS!M498</f>
        <v>0</v>
      </c>
      <c r="F125" t="str">
        <f>IFERROR(INDEX($B$6:$B$305,MATCH(0,INDEX(COUNTIF($F$5:F124,$B$6:$B$305),),)),"")</f>
        <v>SAL MARINHO</v>
      </c>
      <c r="G125">
        <f t="shared" si="1"/>
        <v>0</v>
      </c>
    </row>
    <row r="126" spans="2:7" x14ac:dyDescent="0.25">
      <c r="B126" t="str">
        <f>FICHAS!L579</f>
        <v>GEMA</v>
      </c>
      <c r="C126">
        <f>FICHAS!M579</f>
        <v>0</v>
      </c>
      <c r="F126" t="str">
        <f>IFERROR(INDEX($B$6:$B$305,MATCH(0,INDEX(COUNTIF($F$5:F125,$B$6:$B$305),),)),"")</f>
        <v>SALSA</v>
      </c>
      <c r="G126">
        <f t="shared" si="1"/>
        <v>0</v>
      </c>
    </row>
    <row r="127" spans="2:7" x14ac:dyDescent="0.25">
      <c r="B127" t="str">
        <f>FICHAS!L643</f>
        <v>GEMA</v>
      </c>
      <c r="C127">
        <f>FICHAS!M643</f>
        <v>0</v>
      </c>
      <c r="F127" t="str">
        <f>IFERROR(INDEX($B$6:$B$305,MATCH(0,INDEX(COUNTIF($F$5:F126,$B$6:$B$305),),)),"")</f>
        <v>SALSICHA FRANKFURTER</v>
      </c>
      <c r="G127">
        <f t="shared" si="1"/>
        <v>0</v>
      </c>
    </row>
    <row r="128" spans="2:7" x14ac:dyDescent="0.25">
      <c r="B128" t="str">
        <f>FICHAS!L691</f>
        <v>GENGIBRE EM PÓ</v>
      </c>
      <c r="C128">
        <f>FICHAS!M691</f>
        <v>0</v>
      </c>
      <c r="F128" t="str">
        <f>IFERROR(INDEX($B$6:$B$305,MATCH(0,INDEX(COUNTIF($F$5:F127,$B$6:$B$305),),)),"")</f>
        <v>SEMENTE DE CHIA</v>
      </c>
      <c r="G128">
        <f t="shared" si="1"/>
        <v>0</v>
      </c>
    </row>
    <row r="129" spans="2:7" x14ac:dyDescent="0.25">
      <c r="B129" t="str">
        <f>FICHAS!L470</f>
        <v>GLUTAMATO MONOSSÓDICO</v>
      </c>
      <c r="C129">
        <f>FICHAS!M470</f>
        <v>0</v>
      </c>
      <c r="F129" t="str">
        <f>IFERROR(INDEX($B$6:$B$305,MATCH(0,INDEX(COUNTIF($F$5:F128,$B$6:$B$305),),)),"")</f>
        <v>SEMENTE DE GIRASSOL</v>
      </c>
      <c r="G129">
        <f t="shared" si="1"/>
        <v>0</v>
      </c>
    </row>
    <row r="130" spans="2:7" x14ac:dyDescent="0.25">
      <c r="B130" t="str">
        <f>FICHAS!L530</f>
        <v>GLUTAMATO MONOSSÓDICO</v>
      </c>
      <c r="C130">
        <f>FICHAS!M530</f>
        <v>0</v>
      </c>
      <c r="F130" t="str">
        <f>IFERROR(INDEX($B$6:$B$305,MATCH(0,INDEX(COUNTIF($F$5:F129,$B$6:$B$305),),)),"")</f>
        <v>SEMENTE DE LINHAÇA</v>
      </c>
      <c r="G130">
        <f t="shared" si="1"/>
        <v>0</v>
      </c>
    </row>
    <row r="131" spans="2:7" x14ac:dyDescent="0.25">
      <c r="B131" t="str">
        <f>FICHAS!L562</f>
        <v>GLUTAMATO MONOSSÓDICO</v>
      </c>
      <c r="C131">
        <f>FICHAS!M562</f>
        <v>0</v>
      </c>
      <c r="F131" t="str">
        <f>IFERROR(INDEX($B$6:$B$305,MATCH(0,INDEX(COUNTIF($F$5:F130,$B$6:$B$305),),)),"")</f>
        <v>SORVETE DE CHOCOLATE</v>
      </c>
      <c r="G131">
        <f t="shared" si="1"/>
        <v>0</v>
      </c>
    </row>
    <row r="132" spans="2:7" x14ac:dyDescent="0.25">
      <c r="B132" t="str">
        <f>FICHAS!L750</f>
        <v>GLUTAMATO MONOSSÓDICO</v>
      </c>
      <c r="C132">
        <f>FICHAS!M750</f>
        <v>0</v>
      </c>
      <c r="F132" t="str">
        <f>IFERROR(INDEX($B$6:$B$305,MATCH(0,INDEX(COUNTIF($F$5:F131,$B$6:$B$305),),)),"")</f>
        <v>SORVETE DE CREME</v>
      </c>
      <c r="G132">
        <f t="shared" si="1"/>
        <v>0</v>
      </c>
    </row>
    <row r="133" spans="2:7" x14ac:dyDescent="0.25">
      <c r="B133" t="str">
        <f>FICHAS!L768</f>
        <v>GLUTAMATO MONOSSÓDICO</v>
      </c>
      <c r="C133">
        <f>FICHAS!M768</f>
        <v>0</v>
      </c>
      <c r="F133" t="str">
        <f>IFERROR(INDEX($B$6:$B$305,MATCH(0,INDEX(COUNTIF($F$5:F132,$B$6:$B$305),),)),"")</f>
        <v>TOMATE</v>
      </c>
      <c r="G133">
        <f t="shared" si="1"/>
        <v>0</v>
      </c>
    </row>
    <row r="134" spans="2:7" x14ac:dyDescent="0.25">
      <c r="B134" t="str">
        <f>FICHAS!L780</f>
        <v>GLUTAMATO MONOSSÓDICO</v>
      </c>
      <c r="C134">
        <f>FICHAS!M780</f>
        <v>0</v>
      </c>
      <c r="F134" t="str">
        <f>IFERROR(INDEX($B$6:$B$305,MATCH(0,INDEX(COUNTIF($F$5:F133,$B$6:$B$305),),)),"")</f>
        <v>TOMATE UVA</v>
      </c>
      <c r="G134">
        <f t="shared" ref="G134:G197" si="2">SUMIF($B$6:$B$551,F134,$C$6:$C$551)</f>
        <v>0</v>
      </c>
    </row>
    <row r="135" spans="2:7" x14ac:dyDescent="0.25">
      <c r="B135" t="str">
        <f>FICHAS!L795</f>
        <v>GLUTAMATO MONOSSÓDICO</v>
      </c>
      <c r="C135">
        <f>FICHAS!M795</f>
        <v>0</v>
      </c>
      <c r="F135" t="str">
        <f>IFERROR(INDEX($B$6:$B$305,MATCH(0,INDEX(COUNTIF($F$5:F134,$B$6:$B$305),),)),"")</f>
        <v>TOMILHO</v>
      </c>
      <c r="G135">
        <f t="shared" si="2"/>
        <v>0</v>
      </c>
    </row>
    <row r="136" spans="2:7" x14ac:dyDescent="0.25">
      <c r="B136" t="str">
        <f>FICHAS!L594</f>
        <v>GLUTAMATO MONOSSÓSICO</v>
      </c>
      <c r="C136">
        <f>FICHAS!M594</f>
        <v>0</v>
      </c>
      <c r="F136" t="str">
        <f>IFERROR(INDEX($B$6:$B$305,MATCH(0,INDEX(COUNTIF($F$5:F135,$B$6:$B$305),),)),"")</f>
        <v>TUTANO BOVINO</v>
      </c>
      <c r="G136">
        <f t="shared" si="2"/>
        <v>0</v>
      </c>
    </row>
    <row r="137" spans="2:7" x14ac:dyDescent="0.25">
      <c r="B137" t="str">
        <f>FICHAS!L190</f>
        <v>GRAVY</v>
      </c>
      <c r="C137">
        <f>FICHAS!M190</f>
        <v>0</v>
      </c>
      <c r="F137" t="str">
        <f>IFERROR(INDEX($B$6:$B$305,MATCH(0,INDEX(COUNTIF($F$5:F136,$B$6:$B$305),),)),"")</f>
        <v>VINAGRE DE MAÇÃ</v>
      </c>
      <c r="G137">
        <f t="shared" si="2"/>
        <v>0</v>
      </c>
    </row>
    <row r="138" spans="2:7" x14ac:dyDescent="0.25">
      <c r="B138" t="str">
        <f>FICHAS!L366</f>
        <v>HAAGEN DAZS</v>
      </c>
      <c r="C138">
        <f>FICHAS!M366</f>
        <v>0</v>
      </c>
      <c r="F138" t="str">
        <f>IFERROR(INDEX($B$6:$B$305,MATCH(0,INDEX(COUNTIF($F$5:F137,$B$6:$B$305),),)),"")</f>
        <v/>
      </c>
      <c r="G138">
        <f t="shared" si="2"/>
        <v>0</v>
      </c>
    </row>
    <row r="139" spans="2:7" x14ac:dyDescent="0.25">
      <c r="B139" t="str">
        <f>FICHAS!L378</f>
        <v>HD MACADAMIA</v>
      </c>
      <c r="C139">
        <f>FICHAS!M378</f>
        <v>0</v>
      </c>
      <c r="F139" t="str">
        <f>IFERROR(INDEX($B$6:$B$305,MATCH(0,INDEX(COUNTIF($F$5:F138,$B$6:$B$305),),)),"")</f>
        <v/>
      </c>
      <c r="G139">
        <f t="shared" si="2"/>
        <v>0</v>
      </c>
    </row>
    <row r="140" spans="2:7" x14ac:dyDescent="0.25">
      <c r="B140" t="str">
        <f>FICHAS!L707</f>
        <v>HORTELÃ</v>
      </c>
      <c r="C140">
        <f>FICHAS!M707</f>
        <v>0</v>
      </c>
      <c r="F140" t="str">
        <f>IFERROR(INDEX($B$6:$B$305,MATCH(0,INDEX(COUNTIF($F$5:F139,$B$6:$B$305),),)),"")</f>
        <v/>
      </c>
      <c r="G140">
        <f t="shared" si="2"/>
        <v>0</v>
      </c>
    </row>
    <row r="141" spans="2:7" x14ac:dyDescent="0.25">
      <c r="B141" t="str">
        <f>FICHAS!L706</f>
        <v>IOGURTE INTEGRAL</v>
      </c>
      <c r="C141">
        <f>FICHAS!M706</f>
        <v>0</v>
      </c>
      <c r="F141" t="str">
        <f>IFERROR(INDEX($B$6:$B$305,MATCH(0,INDEX(COUNTIF($F$5:F140,$B$6:$B$305),),)),"")</f>
        <v/>
      </c>
      <c r="G141">
        <f t="shared" si="2"/>
        <v>0</v>
      </c>
    </row>
    <row r="142" spans="2:7" x14ac:dyDescent="0.25">
      <c r="B142" t="str">
        <f>FICHAS!L233</f>
        <v>LAMB BURGER</v>
      </c>
      <c r="C142">
        <f>FICHAS!M233</f>
        <v>0</v>
      </c>
      <c r="F142" t="str">
        <f>IFERROR(INDEX($B$6:$B$305,MATCH(0,INDEX(COUNTIF($F$5:F141,$B$6:$B$305),),)),"")</f>
        <v/>
      </c>
      <c r="G142">
        <f t="shared" si="2"/>
        <v>0</v>
      </c>
    </row>
    <row r="143" spans="2:7" x14ac:dyDescent="0.25">
      <c r="B143" t="str">
        <f>FICHAS!L391</f>
        <v>LEITE INTEGRAL</v>
      </c>
      <c r="C143">
        <f>FICHAS!M391</f>
        <v>0</v>
      </c>
      <c r="F143" t="str">
        <f>IFERROR(INDEX($B$6:$B$305,MATCH(0,INDEX(COUNTIF($F$5:F142,$B$6:$B$305),),)),"")</f>
        <v/>
      </c>
      <c r="G143">
        <f t="shared" si="2"/>
        <v>0</v>
      </c>
    </row>
    <row r="144" spans="2:7" x14ac:dyDescent="0.25">
      <c r="B144" t="str">
        <f>FICHAS!L406</f>
        <v>LEITE INTEGRAL</v>
      </c>
      <c r="C144">
        <f>FICHAS!M406</f>
        <v>0</v>
      </c>
      <c r="F144" t="str">
        <f>IFERROR(INDEX($B$6:$B$305,MATCH(0,INDEX(COUNTIF($F$5:F143,$B$6:$B$305),),)),"")</f>
        <v/>
      </c>
      <c r="G144">
        <f t="shared" si="2"/>
        <v>0</v>
      </c>
    </row>
    <row r="145" spans="2:7" x14ac:dyDescent="0.25">
      <c r="B145" t="str">
        <f>FICHAS!L421</f>
        <v>LEITE INTEGRAL</v>
      </c>
      <c r="C145">
        <f>FICHAS!M421</f>
        <v>0</v>
      </c>
      <c r="F145" t="str">
        <f>IFERROR(INDEX($B$6:$B$305,MATCH(0,INDEX(COUNTIF($F$5:F144,$B$6:$B$305),),)),"")</f>
        <v/>
      </c>
      <c r="G145">
        <f t="shared" si="2"/>
        <v>0</v>
      </c>
    </row>
    <row r="146" spans="2:7" x14ac:dyDescent="0.25">
      <c r="B146" t="str">
        <f>FICHAS!L436</f>
        <v>LEITE INTEGRAL</v>
      </c>
      <c r="C146">
        <f>FICHAS!M436</f>
        <v>0</v>
      </c>
      <c r="F146" t="str">
        <f>IFERROR(INDEX($B$6:$B$305,MATCH(0,INDEX(COUNTIF($F$5:F145,$B$6:$B$305),),)),"")</f>
        <v/>
      </c>
      <c r="G146">
        <f t="shared" si="2"/>
        <v>0</v>
      </c>
    </row>
    <row r="147" spans="2:7" x14ac:dyDescent="0.25">
      <c r="B147" t="str">
        <f>FICHAS!L466</f>
        <v>LEITE INTEGRAL</v>
      </c>
      <c r="C147">
        <f>FICHAS!M466</f>
        <v>0</v>
      </c>
    </row>
    <row r="148" spans="2:7" x14ac:dyDescent="0.25">
      <c r="B148" t="str">
        <f>FICHAS!L640</f>
        <v>LEITE INTEGRAL</v>
      </c>
      <c r="C148">
        <f>FICHAS!M640</f>
        <v>0</v>
      </c>
    </row>
    <row r="149" spans="2:7" x14ac:dyDescent="0.25">
      <c r="B149" t="str">
        <f>FICHAS!L38</f>
        <v>LIMÃO</v>
      </c>
      <c r="C149">
        <f>FICHAS!M38</f>
        <v>0</v>
      </c>
    </row>
    <row r="150" spans="2:7" x14ac:dyDescent="0.25">
      <c r="B150" t="str">
        <f>FICHAS!L60</f>
        <v>LIMÃO</v>
      </c>
      <c r="C150">
        <f>FICHAS!M60</f>
        <v>0</v>
      </c>
    </row>
    <row r="151" spans="2:7" x14ac:dyDescent="0.25">
      <c r="B151" t="str">
        <f>FICHAS!L502</f>
        <v>LIMÃO</v>
      </c>
      <c r="C151">
        <f>FICHAS!M502</f>
        <v>0</v>
      </c>
    </row>
    <row r="152" spans="2:7" x14ac:dyDescent="0.25">
      <c r="B152" t="str">
        <f>FICHAS!L710</f>
        <v>LIMÃO</v>
      </c>
      <c r="C152">
        <f>FICHAS!M710</f>
        <v>0</v>
      </c>
    </row>
    <row r="153" spans="2:7" x14ac:dyDescent="0.25">
      <c r="B153" t="str">
        <f>FICHAS!L54</f>
        <v>LINGUADO</v>
      </c>
      <c r="C153">
        <f>FICHAS!M54</f>
        <v>0</v>
      </c>
    </row>
    <row r="154" spans="2:7" x14ac:dyDescent="0.25">
      <c r="B154" t="str">
        <f>FICHAS!L36</f>
        <v>LULA NACIONAL LIMPA</v>
      </c>
      <c r="C154">
        <f>FICHAS!M36</f>
        <v>0</v>
      </c>
    </row>
    <row r="155" spans="2:7" x14ac:dyDescent="0.25">
      <c r="B155" t="str">
        <f>FICHAS!L483</f>
        <v>MAIONESE HELLMANS</v>
      </c>
      <c r="C155">
        <f>FICHAS!M483</f>
        <v>0</v>
      </c>
    </row>
    <row r="156" spans="2:7" x14ac:dyDescent="0.25">
      <c r="B156" t="str">
        <f>FICHAS!L497</f>
        <v>MAIONESE HELLMANS</v>
      </c>
      <c r="C156">
        <f>FICHAS!M497</f>
        <v>0</v>
      </c>
    </row>
    <row r="157" spans="2:7" x14ac:dyDescent="0.25">
      <c r="B157" t="str">
        <f>FICHAS!L513</f>
        <v>MAIONESE HELLMANS</v>
      </c>
      <c r="C157">
        <f>FICHAS!M513</f>
        <v>0</v>
      </c>
    </row>
    <row r="158" spans="2:7" x14ac:dyDescent="0.25">
      <c r="B158" t="str">
        <f>FICHAS!L527</f>
        <v>MAIONESE HELLMANS</v>
      </c>
      <c r="C158">
        <f>FICHAS!M527</f>
        <v>0</v>
      </c>
    </row>
    <row r="159" spans="2:7" x14ac:dyDescent="0.25">
      <c r="B159" t="str">
        <f>FICHAS!L556</f>
        <v>MAIONESE HELLMANS</v>
      </c>
      <c r="C159">
        <f>FICHAS!M556</f>
        <v>0</v>
      </c>
    </row>
    <row r="160" spans="2:7" x14ac:dyDescent="0.25">
      <c r="B160" t="str">
        <f>FICHAS!L573</f>
        <v>MAIONESE HELLMANS</v>
      </c>
      <c r="C160">
        <f>FICHAS!M573</f>
        <v>0</v>
      </c>
    </row>
    <row r="161" spans="2:6" x14ac:dyDescent="0.25">
      <c r="B161" t="str">
        <f>FICHAS!L590</f>
        <v>MAIONESE HELLMANS</v>
      </c>
      <c r="C161">
        <f>FICHAS!M590</f>
        <v>0</v>
      </c>
    </row>
    <row r="162" spans="2:6" x14ac:dyDescent="0.25">
      <c r="B162" t="str">
        <f>FICHAS!L655</f>
        <v>MAIONESE HELLMANS</v>
      </c>
      <c r="C162">
        <f>FICHAS!M655</f>
        <v>0</v>
      </c>
    </row>
    <row r="163" spans="2:6" x14ac:dyDescent="0.25">
      <c r="B163" t="str">
        <f>FICHAS!L705</f>
        <v>MAIONESE HELLMANS</v>
      </c>
      <c r="C163">
        <f>FICHAS!M705</f>
        <v>0</v>
      </c>
    </row>
    <row r="164" spans="2:6" x14ac:dyDescent="0.25">
      <c r="B164" t="str">
        <f>FICHAS!L762</f>
        <v>MAIONESE HELLMANS</v>
      </c>
      <c r="C164">
        <f>FICHAS!M762</f>
        <v>0</v>
      </c>
    </row>
    <row r="165" spans="2:6" x14ac:dyDescent="0.25">
      <c r="B165" t="str">
        <f>FICHAS!L296</f>
        <v>MANJERICÃO</v>
      </c>
      <c r="C165">
        <f>FICHAS!M296</f>
        <v>0</v>
      </c>
    </row>
    <row r="166" spans="2:6" x14ac:dyDescent="0.25">
      <c r="B166" t="str">
        <f>FICHAS!L559</f>
        <v>MANJERICÃO</v>
      </c>
      <c r="C166">
        <f>FICHAS!M559</f>
        <v>0</v>
      </c>
    </row>
    <row r="167" spans="2:6" x14ac:dyDescent="0.25">
      <c r="B167" t="str">
        <f>FICHAS!L669</f>
        <v>MANJERICÃO</v>
      </c>
      <c r="C167">
        <f>FICHAS!M669</f>
        <v>0</v>
      </c>
    </row>
    <row r="168" spans="2:6" x14ac:dyDescent="0.25">
      <c r="B168" t="str">
        <f>FICHAS!L365</f>
        <v>MANTEIGA</v>
      </c>
      <c r="C168">
        <f>FICHAS!M365</f>
        <v>0</v>
      </c>
    </row>
    <row r="169" spans="2:6" x14ac:dyDescent="0.25">
      <c r="B169" t="str">
        <f>FICHAS!L685</f>
        <v>MANTEIGA</v>
      </c>
      <c r="C169">
        <f>FICHAS!M685</f>
        <v>0</v>
      </c>
    </row>
    <row r="170" spans="2:6" x14ac:dyDescent="0.25">
      <c r="B170" t="str">
        <f>FICHAS!L618</f>
        <v>MANTEIGA</v>
      </c>
      <c r="C170">
        <f>FICHAS!M618</f>
        <v>0</v>
      </c>
    </row>
    <row r="171" spans="2:6" x14ac:dyDescent="0.25">
      <c r="B171" t="str">
        <f>FICHAS!L721</f>
        <v>MANTEIGA</v>
      </c>
      <c r="C171">
        <f>FICHAS!M721</f>
        <v>0</v>
      </c>
    </row>
    <row r="172" spans="2:6" x14ac:dyDescent="0.25">
      <c r="B172" t="str">
        <f>FICHAS!L516</f>
        <v>MEL</v>
      </c>
      <c r="C172">
        <f>FICHAS!M516</f>
        <v>0</v>
      </c>
    </row>
    <row r="173" spans="2:6" x14ac:dyDescent="0.25">
      <c r="B173" t="str">
        <f>FICHAS!L352</f>
        <v>MELADO</v>
      </c>
      <c r="C173">
        <f>FICHAS!M352</f>
        <v>0</v>
      </c>
    </row>
    <row r="174" spans="2:6" x14ac:dyDescent="0.25">
      <c r="B174" t="str">
        <f>FICHAS!L455</f>
        <v>MIRTILO</v>
      </c>
      <c r="C174">
        <f>FICHAS!M455</f>
        <v>0</v>
      </c>
    </row>
    <row r="175" spans="2:6" x14ac:dyDescent="0.25">
      <c r="B175" t="str">
        <f>FICHAS!L12</f>
        <v>MOLHEIRA</v>
      </c>
      <c r="C175">
        <f>FICHAS!M12</f>
        <v>100</v>
      </c>
    </row>
    <row r="176" spans="2:6" x14ac:dyDescent="0.25">
      <c r="B176" t="str">
        <f>FICHAS!L26</f>
        <v>MOLHEIRA</v>
      </c>
      <c r="C176">
        <f>FICHAS!M26</f>
        <v>0</v>
      </c>
      <c r="F176" t="str">
        <f>IFERROR(INDEX($B$6:$B$305,MATCH(0,INDEX(COUNTIF($F$5:F175,$B$6:$B$305),),)),"")</f>
        <v/>
      </c>
    </row>
    <row r="177" spans="2:6" x14ac:dyDescent="0.25">
      <c r="B177" t="str">
        <f>FICHAS!L44</f>
        <v>MOLHEIRA</v>
      </c>
      <c r="C177">
        <f>FICHAS!M44</f>
        <v>0</v>
      </c>
      <c r="F177" t="str">
        <f>IFERROR(INDEX($B$6:$B$305,MATCH(0,INDEX(COUNTIF($F$5:F176,$B$6:$B$305),),)),"")</f>
        <v/>
      </c>
    </row>
    <row r="178" spans="2:6" x14ac:dyDescent="0.25">
      <c r="B178" t="str">
        <f>FICHAS!L61</f>
        <v>MOLHEIRA</v>
      </c>
      <c r="C178">
        <f>FICHAS!M61</f>
        <v>0</v>
      </c>
    </row>
    <row r="179" spans="2:6" x14ac:dyDescent="0.25">
      <c r="B179" t="str">
        <f>FICHAS!L90</f>
        <v>MOLHEIRA</v>
      </c>
      <c r="C179">
        <f>FICHAS!M90</f>
        <v>0</v>
      </c>
    </row>
    <row r="180" spans="2:6" x14ac:dyDescent="0.25">
      <c r="B180" t="str">
        <f>FICHAS!L454</f>
        <v>MORANGO</v>
      </c>
      <c r="C180">
        <f>FICHAS!M454</f>
        <v>0</v>
      </c>
    </row>
    <row r="181" spans="2:6" x14ac:dyDescent="0.25">
      <c r="B181" t="str">
        <f>FICHAS!L515</f>
        <v>MOSTARDA DIJON</v>
      </c>
      <c r="C181">
        <f>FICHAS!M515</f>
        <v>0</v>
      </c>
    </row>
    <row r="182" spans="2:6" x14ac:dyDescent="0.25">
      <c r="B182" t="str">
        <f>FICHAS!L268</f>
        <v>MOSTARDA ESCURA</v>
      </c>
      <c r="C182">
        <f>FICHAS!M268</f>
        <v>0</v>
      </c>
    </row>
    <row r="183" spans="2:6" x14ac:dyDescent="0.25">
      <c r="B183" t="str">
        <f>FICHAS!L500</f>
        <v>MOSTARDA HEMMER</v>
      </c>
      <c r="C183">
        <f>FICHAS!M500</f>
        <v>0</v>
      </c>
    </row>
    <row r="184" spans="2:6" x14ac:dyDescent="0.25">
      <c r="B184" t="str">
        <f>FICHAS!L561</f>
        <v>MOSTARDA HEMMER</v>
      </c>
      <c r="C184">
        <f>FICHAS!M561</f>
        <v>0</v>
      </c>
    </row>
    <row r="185" spans="2:6" x14ac:dyDescent="0.25">
      <c r="B185" t="str">
        <f>FICHAS!L658</f>
        <v>MOSTARDA HEMMER</v>
      </c>
      <c r="C185">
        <f>FICHAS!M658</f>
        <v>0</v>
      </c>
    </row>
    <row r="186" spans="2:6" x14ac:dyDescent="0.25">
      <c r="B186" t="str">
        <f>FICHAS!L469</f>
        <v>MOSTARDA HEMMER</v>
      </c>
      <c r="C186">
        <f>FICHAS!M469</f>
        <v>0</v>
      </c>
    </row>
    <row r="187" spans="2:6" x14ac:dyDescent="0.25">
      <c r="B187" t="str">
        <f>FICHAS!L485</f>
        <v>MOSTARDA HEMMER</v>
      </c>
      <c r="C187">
        <f>FICHAS!M485</f>
        <v>0</v>
      </c>
    </row>
    <row r="188" spans="2:6" x14ac:dyDescent="0.25">
      <c r="B188" t="str">
        <f>FICHAS!L514</f>
        <v>MOSTARDA HEMMER</v>
      </c>
      <c r="C188">
        <f>FICHAS!M514</f>
        <v>0</v>
      </c>
    </row>
    <row r="189" spans="2:6" x14ac:dyDescent="0.25">
      <c r="B189" t="str">
        <f>FICHAS!L324</f>
        <v>MOZZARELA DE BUFALA</v>
      </c>
      <c r="C189">
        <f>FICHAS!M324</f>
        <v>0</v>
      </c>
    </row>
    <row r="190" spans="2:6" x14ac:dyDescent="0.25">
      <c r="B190" t="str">
        <f>FICHAS!L630</f>
        <v>NOZES</v>
      </c>
      <c r="C190">
        <f>FICHAS!M630</f>
        <v>0</v>
      </c>
    </row>
    <row r="191" spans="2:6" x14ac:dyDescent="0.25">
      <c r="B191" t="str">
        <f>FICHAS!L733</f>
        <v>NOZES</v>
      </c>
      <c r="C191">
        <f>FICHAS!M733</f>
        <v>0</v>
      </c>
    </row>
    <row r="192" spans="2:6" x14ac:dyDescent="0.25">
      <c r="B192" t="str">
        <f>FICHAS!L422</f>
        <v>NUTELLA</v>
      </c>
      <c r="C192">
        <f>FICHAS!M422</f>
        <v>0</v>
      </c>
    </row>
    <row r="193" spans="2:3" x14ac:dyDescent="0.25">
      <c r="B193" t="str">
        <f>FICHAS!L465</f>
        <v>ÓLEO DE GIRASSOL</v>
      </c>
      <c r="C193">
        <f>FICHAS!M465</f>
        <v>0</v>
      </c>
    </row>
    <row r="194" spans="2:3" x14ac:dyDescent="0.25">
      <c r="B194" t="str">
        <f>FICHAS!L621</f>
        <v>OVO</v>
      </c>
      <c r="C194">
        <f>FICHAS!M621</f>
        <v>0</v>
      </c>
    </row>
    <row r="195" spans="2:3" x14ac:dyDescent="0.25">
      <c r="B195" t="str">
        <f>FICHAS!L724</f>
        <v>OVO</v>
      </c>
      <c r="C195">
        <f>FICHAS!M724</f>
        <v>0</v>
      </c>
    </row>
    <row r="196" spans="2:3" x14ac:dyDescent="0.25">
      <c r="B196" t="str">
        <f>FICHAS!L656</f>
        <v xml:space="preserve">OVO </v>
      </c>
      <c r="C196">
        <f>FICHAS!M656</f>
        <v>0</v>
      </c>
    </row>
    <row r="197" spans="2:3" x14ac:dyDescent="0.25">
      <c r="B197" t="str">
        <f>FICHAS!L394</f>
        <v>OVO MALTINE</v>
      </c>
      <c r="C197">
        <f>FICHAS!M394</f>
        <v>0</v>
      </c>
    </row>
    <row r="198" spans="2:3" x14ac:dyDescent="0.25">
      <c r="B198" t="str">
        <f>FICHAS!L363</f>
        <v>PÃO BRIOCHE</v>
      </c>
      <c r="C198">
        <f>FICHAS!M363</f>
        <v>0</v>
      </c>
    </row>
    <row r="199" spans="2:3" x14ac:dyDescent="0.25">
      <c r="B199" t="str">
        <f>FICHAS!L136</f>
        <v>PÃO HB BRIOCHE 4" CT</v>
      </c>
      <c r="C199">
        <f>FICHAS!M136</f>
        <v>0</v>
      </c>
    </row>
    <row r="200" spans="2:3" x14ac:dyDescent="0.25">
      <c r="B200" t="str">
        <f>FICHAS!L152</f>
        <v>PÃO HB BRIOCHE 4" CT</v>
      </c>
      <c r="C200">
        <f>FICHAS!M152</f>
        <v>0</v>
      </c>
    </row>
    <row r="201" spans="2:3" x14ac:dyDescent="0.25">
      <c r="B201" t="str">
        <f>FICHAS!L168</f>
        <v>PÃO HB BRIOCHE 4" CT</v>
      </c>
      <c r="C201">
        <f>FICHAS!M168</f>
        <v>0</v>
      </c>
    </row>
    <row r="202" spans="2:3" x14ac:dyDescent="0.25">
      <c r="B202" t="str">
        <f>FICHAS!L184</f>
        <v>PÃO HB BRIOCHE 4" CT</v>
      </c>
      <c r="C202">
        <f>FICHAS!M184</f>
        <v>0</v>
      </c>
    </row>
    <row r="203" spans="2:3" x14ac:dyDescent="0.25">
      <c r="B203" t="str">
        <f>FICHAS!L232</f>
        <v>PÃO HB BRIOCHE 4" CT</v>
      </c>
      <c r="C203">
        <f>FICHAS!M232</f>
        <v>0</v>
      </c>
    </row>
    <row r="204" spans="2:3" x14ac:dyDescent="0.25">
      <c r="B204" t="str">
        <f>FICHAS!L100</f>
        <v>PÃO HB RIVIERA G CT</v>
      </c>
      <c r="C204">
        <f>FICHAS!M100</f>
        <v>0</v>
      </c>
    </row>
    <row r="205" spans="2:3" x14ac:dyDescent="0.25">
      <c r="B205" t="str">
        <f>FICHAS!L117</f>
        <v>PÃO HB RIVIERA G CT</v>
      </c>
      <c r="C205">
        <f>FICHAS!M117</f>
        <v>0</v>
      </c>
    </row>
    <row r="206" spans="2:3" x14ac:dyDescent="0.25">
      <c r="B206" t="str">
        <f>FICHAS!L202</f>
        <v>PÃO HB RIVIERA G CT INTEGRAL</v>
      </c>
      <c r="C206">
        <f>FICHAS!M202</f>
        <v>0</v>
      </c>
    </row>
    <row r="207" spans="2:3" x14ac:dyDescent="0.25">
      <c r="B207" t="str">
        <f>FICHAS!L216</f>
        <v>PÃO HB RIVIERA G CT INTEGRAL</v>
      </c>
      <c r="C207">
        <f>FICHAS!M216</f>
        <v>0</v>
      </c>
    </row>
    <row r="208" spans="2:3" x14ac:dyDescent="0.25">
      <c r="B208" t="str">
        <f>FICHAS!L248</f>
        <v>PÃO HOT DOG 3/4</v>
      </c>
      <c r="C208">
        <f>FICHAS!M248</f>
        <v>0</v>
      </c>
    </row>
    <row r="209" spans="2:3" x14ac:dyDescent="0.25">
      <c r="B209" t="str">
        <f>FICHAS!L264</f>
        <v>PÃO HOT DOG 3/4</v>
      </c>
      <c r="C209">
        <f>FICHAS!M264</f>
        <v>0</v>
      </c>
    </row>
    <row r="210" spans="2:3" x14ac:dyDescent="0.25">
      <c r="B210" t="str">
        <f>FICHAS!L278</f>
        <v>PÃO SOURDOUGH</v>
      </c>
      <c r="C210">
        <f>FICHAS!M278</f>
        <v>0</v>
      </c>
    </row>
    <row r="211" spans="2:3" x14ac:dyDescent="0.25">
      <c r="B211" t="str">
        <f>FICHAS!L292</f>
        <v>PÃO SOURDOUGH</v>
      </c>
      <c r="C211">
        <f>FICHAS!M292</f>
        <v>0</v>
      </c>
    </row>
    <row r="212" spans="2:3" x14ac:dyDescent="0.25">
      <c r="B212" t="str">
        <f>FICHAS!L307</f>
        <v>PÃO SOURDOUGH</v>
      </c>
      <c r="C212">
        <f>FICHAS!M307</f>
        <v>0</v>
      </c>
    </row>
    <row r="213" spans="2:3" x14ac:dyDescent="0.25">
      <c r="B213" t="str">
        <f>FICHAS!L322</f>
        <v>PÃO SOURDOUGH</v>
      </c>
      <c r="C213">
        <f>FICHAS!M322</f>
        <v>0</v>
      </c>
    </row>
    <row r="214" spans="2:3" x14ac:dyDescent="0.25">
      <c r="B214" t="str">
        <f>FICHAS!L338</f>
        <v>PÃO SOURDOUGH</v>
      </c>
      <c r="C214">
        <f>FICHAS!M338</f>
        <v>0</v>
      </c>
    </row>
    <row r="215" spans="2:3" x14ac:dyDescent="0.25">
      <c r="B215" t="str">
        <f>FICHAS!L545</f>
        <v>PAPEL ALUMINIO</v>
      </c>
      <c r="C215">
        <f>FICHAS!M545</f>
        <v>0</v>
      </c>
    </row>
    <row r="216" spans="2:3" x14ac:dyDescent="0.25">
      <c r="B216" t="str">
        <f>FICHAS!L11</f>
        <v>PAPEL BARREIRA</v>
      </c>
      <c r="C216">
        <f>FICHAS!M11</f>
        <v>100</v>
      </c>
    </row>
    <row r="217" spans="2:3" x14ac:dyDescent="0.25">
      <c r="B217" t="str">
        <f>FICHAS!L25</f>
        <v>PAPEL BARREIRA</v>
      </c>
      <c r="C217">
        <f>FICHAS!M25</f>
        <v>0</v>
      </c>
    </row>
    <row r="218" spans="2:3" x14ac:dyDescent="0.25">
      <c r="B218" t="str">
        <f>FICHAS!L43</f>
        <v>PAPEL BARREIRA</v>
      </c>
      <c r="C218">
        <f>FICHAS!M43</f>
        <v>0</v>
      </c>
    </row>
    <row r="219" spans="2:3" x14ac:dyDescent="0.25">
      <c r="B219" t="str">
        <f>FICHAS!L62</f>
        <v>PAPEL BARREIRA</v>
      </c>
      <c r="C219">
        <f>FICHAS!M62</f>
        <v>0</v>
      </c>
    </row>
    <row r="220" spans="2:3" x14ac:dyDescent="0.25">
      <c r="B220" t="str">
        <f>FICHAS!L89</f>
        <v>PAPEL BARREIRA</v>
      </c>
      <c r="C220">
        <f>FICHAS!M89</f>
        <v>0</v>
      </c>
    </row>
    <row r="221" spans="2:3" x14ac:dyDescent="0.25">
      <c r="B221" t="str">
        <f>FICHAS!L126</f>
        <v>PAPEL BARREIRA</v>
      </c>
      <c r="C221">
        <f>FICHAS!M126</f>
        <v>0</v>
      </c>
    </row>
    <row r="222" spans="2:3" x14ac:dyDescent="0.25">
      <c r="B222" t="str">
        <f>FICHAS!L142</f>
        <v>PAPEL BARREIRA</v>
      </c>
      <c r="C222">
        <f>FICHAS!M142</f>
        <v>0</v>
      </c>
    </row>
    <row r="223" spans="2:3" x14ac:dyDescent="0.25">
      <c r="B223" t="str">
        <f>FICHAS!L158</f>
        <v>PAPEL BARREIRA</v>
      </c>
      <c r="C223">
        <f>FICHAS!M158</f>
        <v>0</v>
      </c>
    </row>
    <row r="224" spans="2:3" x14ac:dyDescent="0.25">
      <c r="B224" t="str">
        <f>FICHAS!L174</f>
        <v>PAPEL BARREIRA</v>
      </c>
      <c r="C224">
        <f>FICHAS!M174</f>
        <v>0</v>
      </c>
    </row>
    <row r="225" spans="2:3" x14ac:dyDescent="0.25">
      <c r="B225" t="str">
        <f>FICHAS!L192</f>
        <v>PAPEL BARREIRA</v>
      </c>
      <c r="C225">
        <f>FICHAS!M192</f>
        <v>0</v>
      </c>
    </row>
    <row r="226" spans="2:3" x14ac:dyDescent="0.25">
      <c r="B226" t="str">
        <f>FICHAS!L206</f>
        <v>PAPEL BARREIRA</v>
      </c>
      <c r="C226">
        <f>FICHAS!M206</f>
        <v>0</v>
      </c>
    </row>
    <row r="227" spans="2:3" x14ac:dyDescent="0.25">
      <c r="B227" t="str">
        <f>FICHAS!L222</f>
        <v>PAPEL BARREIRA</v>
      </c>
      <c r="C227">
        <f>FICHAS!M222</f>
        <v>0</v>
      </c>
    </row>
    <row r="228" spans="2:3" x14ac:dyDescent="0.25">
      <c r="B228" t="str">
        <f>FICHAS!L238</f>
        <v>PAPEL BARREIRA</v>
      </c>
      <c r="C228">
        <f>FICHAS!M238</f>
        <v>0</v>
      </c>
    </row>
    <row r="229" spans="2:3" x14ac:dyDescent="0.25">
      <c r="B229" t="str">
        <f>FICHAS!L254</f>
        <v>PAPEL BARREIRA</v>
      </c>
      <c r="C229">
        <f>FICHAS!M254</f>
        <v>0</v>
      </c>
    </row>
    <row r="230" spans="2:3" x14ac:dyDescent="0.25">
      <c r="B230" t="str">
        <f>FICHAS!L297</f>
        <v>PAPEL BARREIRA</v>
      </c>
      <c r="C230">
        <f>FICHAS!M297</f>
        <v>0</v>
      </c>
    </row>
    <row r="231" spans="2:3" x14ac:dyDescent="0.25">
      <c r="B231" t="str">
        <f>FICHAS!L312</f>
        <v>PAPEL BARREIRA</v>
      </c>
      <c r="C231">
        <f>FICHAS!M312</f>
        <v>0</v>
      </c>
    </row>
    <row r="232" spans="2:3" x14ac:dyDescent="0.25">
      <c r="B232" t="str">
        <f>FICHAS!L328</f>
        <v>PAPEL BARREIRA</v>
      </c>
      <c r="C232">
        <f>FICHAS!M328</f>
        <v>0</v>
      </c>
    </row>
    <row r="233" spans="2:3" x14ac:dyDescent="0.25">
      <c r="B233" t="str">
        <f>FICHAS!L341</f>
        <v>PAPEL BARREIRA</v>
      </c>
      <c r="C233">
        <f>FICHAS!M341</f>
        <v>0</v>
      </c>
    </row>
    <row r="234" spans="2:3" x14ac:dyDescent="0.25">
      <c r="B234" t="str">
        <f>FICHAS!L353</f>
        <v>PAPEL BARREIRA</v>
      </c>
      <c r="C234">
        <f>FICHAS!M353</f>
        <v>0</v>
      </c>
    </row>
    <row r="235" spans="2:3" x14ac:dyDescent="0.25">
      <c r="B235" t="str">
        <f>FICHAS!L367</f>
        <v>PAPEL BARREIRA</v>
      </c>
      <c r="C235">
        <f>FICHAS!M367</f>
        <v>0</v>
      </c>
    </row>
    <row r="236" spans="2:3" x14ac:dyDescent="0.25">
      <c r="B236" t="str">
        <f>FICHAS!L380</f>
        <v>PAPEL BARREIRA</v>
      </c>
      <c r="C236">
        <f>FICHAS!M380</f>
        <v>0</v>
      </c>
    </row>
    <row r="237" spans="2:3" x14ac:dyDescent="0.25">
      <c r="B237" t="str">
        <f>FICHAS!L107</f>
        <v>PAPEL PARREIRA</v>
      </c>
      <c r="C237">
        <f>FICHAS!M107</f>
        <v>0</v>
      </c>
    </row>
    <row r="238" spans="2:3" x14ac:dyDescent="0.25">
      <c r="B238" t="str">
        <f>FICHAS!L574</f>
        <v>PÁPRICA DOCE</v>
      </c>
      <c r="C238">
        <f>FICHAS!M574</f>
        <v>0</v>
      </c>
    </row>
    <row r="239" spans="2:3" x14ac:dyDescent="0.25">
      <c r="B239" t="str">
        <f>FICHAS!L799</f>
        <v>PÁPRICA DOCE</v>
      </c>
      <c r="C239">
        <f>FICHAS!M799</f>
        <v>0</v>
      </c>
    </row>
    <row r="240" spans="2:3" x14ac:dyDescent="0.25">
      <c r="B240" t="str">
        <f>FICHAS!L575</f>
        <v>PÁPRICA PICANTE</v>
      </c>
      <c r="C240">
        <f>FICHAS!M575</f>
        <v>0</v>
      </c>
    </row>
    <row r="241" spans="2:3" x14ac:dyDescent="0.25">
      <c r="B241" t="str">
        <f>FICHAS!L800</f>
        <v>PÁPRICA PICANTE</v>
      </c>
      <c r="C241">
        <f>FICHAS!M800</f>
        <v>0</v>
      </c>
    </row>
    <row r="242" spans="2:3" x14ac:dyDescent="0.25">
      <c r="B242" t="str">
        <f>FICHAS!L327</f>
        <v>PARMESÃO</v>
      </c>
      <c r="C242">
        <f>FICHAS!M327</f>
        <v>0</v>
      </c>
    </row>
    <row r="243" spans="2:3" x14ac:dyDescent="0.25">
      <c r="B243" t="str">
        <f>FICHAS!L340</f>
        <v>PASTA DE OVO</v>
      </c>
      <c r="C243">
        <f>FICHAS!M340</f>
        <v>0</v>
      </c>
    </row>
    <row r="244" spans="2:3" x14ac:dyDescent="0.25">
      <c r="B244" t="str">
        <f>FICHAS!L708</f>
        <v>PEPINO JAPONES</v>
      </c>
      <c r="C244">
        <f>FICHAS!M708</f>
        <v>0</v>
      </c>
    </row>
    <row r="245" spans="2:3" x14ac:dyDescent="0.25">
      <c r="B245" t="str">
        <f>FICHAS!L325</f>
        <v>PESTO</v>
      </c>
      <c r="C245">
        <f>FICHAS!M325</f>
        <v>0</v>
      </c>
    </row>
    <row r="246" spans="2:3" x14ac:dyDescent="0.25">
      <c r="B246" t="str">
        <f>FICHAS!L105</f>
        <v>PICKLES HEMMER</v>
      </c>
      <c r="C246">
        <f>FICHAS!M105</f>
        <v>0</v>
      </c>
    </row>
    <row r="247" spans="2:3" x14ac:dyDescent="0.25">
      <c r="B247" t="str">
        <f>FICHAS!L124</f>
        <v>PICKLES HEMMER</v>
      </c>
      <c r="C247">
        <f>FICHAS!M124</f>
        <v>0</v>
      </c>
    </row>
    <row r="248" spans="2:3" x14ac:dyDescent="0.25">
      <c r="B248" t="str">
        <f>FICHAS!L188</f>
        <v>PICKLES HEMMER</v>
      </c>
      <c r="C248">
        <f>FICHAS!M188</f>
        <v>0</v>
      </c>
    </row>
    <row r="249" spans="2:3" x14ac:dyDescent="0.25">
      <c r="B249" t="str">
        <f>FICHAS!L267</f>
        <v>PICKLES HEMMER</v>
      </c>
      <c r="C249">
        <f>FICHAS!M267</f>
        <v>0</v>
      </c>
    </row>
    <row r="250" spans="2:3" x14ac:dyDescent="0.25">
      <c r="B250" t="str">
        <f>FICHAS!L486</f>
        <v>PICKLES HEMMER</v>
      </c>
      <c r="C250">
        <f>FICHAS!M486</f>
        <v>0</v>
      </c>
    </row>
    <row r="251" spans="2:3" x14ac:dyDescent="0.25">
      <c r="B251" t="str">
        <f>FICHAS!L763</f>
        <v>PICKLES HEMMER</v>
      </c>
      <c r="C251">
        <f>FICHAS!M763</f>
        <v>0</v>
      </c>
    </row>
    <row r="252" spans="2:3" x14ac:dyDescent="0.25">
      <c r="B252" t="str">
        <f>FICHAS!L39</f>
        <v>PIMENTA CALABRESA</v>
      </c>
      <c r="C252">
        <f>FICHAS!M39</f>
        <v>0</v>
      </c>
    </row>
    <row r="253" spans="2:3" x14ac:dyDescent="0.25">
      <c r="B253" t="str">
        <f>FICHAS!L76</f>
        <v>PIMENTA CALABRESA</v>
      </c>
      <c r="C253">
        <f>FICHAS!M76</f>
        <v>0</v>
      </c>
    </row>
    <row r="254" spans="2:3" x14ac:dyDescent="0.25">
      <c r="B254" t="str">
        <f>FICHAS!L576</f>
        <v>PIMENTA CALABRESA</v>
      </c>
      <c r="C254">
        <f>FICHAS!M576</f>
        <v>0</v>
      </c>
    </row>
    <row r="255" spans="2:3" x14ac:dyDescent="0.25">
      <c r="B255" t="str">
        <f>FICHAS!L690</f>
        <v>PIMENTA CALABRESA</v>
      </c>
      <c r="C255">
        <f>FICHAS!M690</f>
        <v>0</v>
      </c>
    </row>
    <row r="256" spans="2:3" x14ac:dyDescent="0.25">
      <c r="B256" t="str">
        <f>FICHAS!L529</f>
        <v>PIMENTA DO REINO</v>
      </c>
      <c r="C256">
        <f>FICHAS!M529</f>
        <v>0</v>
      </c>
    </row>
    <row r="257" spans="2:3" x14ac:dyDescent="0.25">
      <c r="B257" t="str">
        <f>FICHAS!L543</f>
        <v>PIMENTA DO REINO</v>
      </c>
      <c r="C257">
        <f>FICHAS!M543</f>
        <v>0</v>
      </c>
    </row>
    <row r="258" spans="2:3" x14ac:dyDescent="0.25">
      <c r="B258" t="str">
        <f>FICHAS!L796</f>
        <v xml:space="preserve">PIMENTA DO REINO </v>
      </c>
      <c r="C258">
        <f>FICHAS!M796</f>
        <v>0</v>
      </c>
    </row>
    <row r="259" spans="2:3" x14ac:dyDescent="0.25">
      <c r="B259" t="str">
        <f>FICHAS!L103</f>
        <v>QUEIJO CHEDDAR</v>
      </c>
      <c r="C259">
        <f>FICHAS!M103</f>
        <v>0</v>
      </c>
    </row>
    <row r="260" spans="2:3" x14ac:dyDescent="0.25">
      <c r="B260" t="str">
        <f>FICHAS!L122</f>
        <v>QUEIJO CHEDDAR</v>
      </c>
      <c r="C260">
        <f>FICHAS!M122</f>
        <v>0</v>
      </c>
    </row>
    <row r="261" spans="2:3" x14ac:dyDescent="0.25">
      <c r="B261" t="str">
        <f>FICHAS!L157</f>
        <v>QUEIJO CHEDDAR</v>
      </c>
      <c r="C261">
        <f>FICHAS!M157</f>
        <v>0</v>
      </c>
    </row>
    <row r="262" spans="2:3" x14ac:dyDescent="0.25">
      <c r="B262" t="str">
        <f>FICHAS!L186</f>
        <v>QUEIJO CHEDDAR</v>
      </c>
      <c r="C262">
        <f>FICHAS!M186</f>
        <v>0</v>
      </c>
    </row>
    <row r="263" spans="2:3" x14ac:dyDescent="0.25">
      <c r="B263" t="str">
        <f>FICHAS!L205</f>
        <v>QUEIJO CHEDDAR</v>
      </c>
      <c r="C263">
        <f>FICHAS!M205</f>
        <v>0</v>
      </c>
    </row>
    <row r="264" spans="2:3" x14ac:dyDescent="0.25">
      <c r="B264" t="str">
        <f>FICHAS!L236</f>
        <v>QUEIJO DE CABRA</v>
      </c>
      <c r="C264">
        <f>FICHAS!M236</f>
        <v>0</v>
      </c>
    </row>
    <row r="265" spans="2:3" x14ac:dyDescent="0.25">
      <c r="B265" t="str">
        <f>FICHAS!L141</f>
        <v>QUEIJO GRUYERE</v>
      </c>
      <c r="C265">
        <f>FICHAS!M141</f>
        <v>0</v>
      </c>
    </row>
    <row r="266" spans="2:3" x14ac:dyDescent="0.25">
      <c r="B266" t="str">
        <f>FICHAS!L281</f>
        <v>QUEIJO PARMESÃO</v>
      </c>
      <c r="C266">
        <f>FICHAS!M281</f>
        <v>0</v>
      </c>
    </row>
    <row r="267" spans="2:3" x14ac:dyDescent="0.25">
      <c r="B267" t="str">
        <f>FICHAS!L295</f>
        <v>QUEIJO PARMESÃO</v>
      </c>
      <c r="C267">
        <f>FICHAS!M295</f>
        <v>0</v>
      </c>
    </row>
    <row r="268" spans="2:3" x14ac:dyDescent="0.25">
      <c r="B268" t="str">
        <f>FICHAS!L671</f>
        <v>QUEIJO PARMESÃO</v>
      </c>
      <c r="C268">
        <f>FICHAS!M671</f>
        <v>0</v>
      </c>
    </row>
    <row r="269" spans="2:3" x14ac:dyDescent="0.25">
      <c r="B269" t="str">
        <f>FICHAS!L171</f>
        <v>QUEIJO TRUFADO</v>
      </c>
      <c r="C269">
        <f>FICHAS!M171</f>
        <v>0</v>
      </c>
    </row>
    <row r="270" spans="2:3" x14ac:dyDescent="0.25">
      <c r="B270" t="str">
        <f>FICHAS!L138</f>
        <v>RADICCHIO</v>
      </c>
      <c r="C270">
        <f>FICHAS!M138</f>
        <v>0</v>
      </c>
    </row>
    <row r="271" spans="2:3" x14ac:dyDescent="0.25">
      <c r="B271" t="str">
        <f>FICHAS!L591</f>
        <v>REPOLHO ROXO</v>
      </c>
      <c r="C271">
        <f>FICHAS!M591</f>
        <v>0</v>
      </c>
    </row>
    <row r="272" spans="2:3" x14ac:dyDescent="0.25">
      <c r="B272" t="str">
        <f>FICHAS!L310</f>
        <v>RÚCULA</v>
      </c>
      <c r="C272">
        <f>FICHAS!M310</f>
        <v>0</v>
      </c>
    </row>
    <row r="273" spans="2:3" x14ac:dyDescent="0.25">
      <c r="B273" t="str">
        <f>FICHAS!L471</f>
        <v>SAL</v>
      </c>
      <c r="C273">
        <f>FICHAS!M471</f>
        <v>0</v>
      </c>
    </row>
    <row r="274" spans="2:3" x14ac:dyDescent="0.25">
      <c r="B274" t="str">
        <f>FICHAS!L596</f>
        <v>SAL</v>
      </c>
      <c r="C274">
        <f>FICHAS!M596</f>
        <v>0</v>
      </c>
    </row>
    <row r="275" spans="2:3" x14ac:dyDescent="0.25">
      <c r="B275" t="str">
        <f>FICHAS!L625</f>
        <v>SAL</v>
      </c>
      <c r="C275">
        <f>FICHAS!M625</f>
        <v>0</v>
      </c>
    </row>
    <row r="276" spans="2:3" x14ac:dyDescent="0.25">
      <c r="B276" t="str">
        <f>FICHAS!L674</f>
        <v>SAL</v>
      </c>
      <c r="C276">
        <f>FICHAS!M674</f>
        <v>0</v>
      </c>
    </row>
    <row r="277" spans="2:3" x14ac:dyDescent="0.25">
      <c r="B277" t="str">
        <f>FICHAS!L686</f>
        <v>SAL</v>
      </c>
      <c r="C277">
        <f>FICHAS!M686</f>
        <v>0</v>
      </c>
    </row>
    <row r="278" spans="2:3" x14ac:dyDescent="0.25">
      <c r="B278" t="str">
        <f>FICHAS!L728</f>
        <v>SAL</v>
      </c>
      <c r="C278">
        <f>FICHAS!M728</f>
        <v>0</v>
      </c>
    </row>
    <row r="279" spans="2:3" x14ac:dyDescent="0.25">
      <c r="B279" t="str">
        <f>FICHAS!L779</f>
        <v>SAL</v>
      </c>
      <c r="C279">
        <f>FICHAS!M779</f>
        <v>0</v>
      </c>
    </row>
    <row r="280" spans="2:3" x14ac:dyDescent="0.25">
      <c r="B280" t="str">
        <f>FICHAS!L769</f>
        <v xml:space="preserve">SAL </v>
      </c>
      <c r="C280">
        <f>FICHAS!M769</f>
        <v>0</v>
      </c>
    </row>
    <row r="281" spans="2:3" x14ac:dyDescent="0.25">
      <c r="B281" t="str">
        <f>FICHAS!L794</f>
        <v xml:space="preserve">SAL </v>
      </c>
      <c r="C281">
        <f>FICHAS!M794</f>
        <v>0</v>
      </c>
    </row>
    <row r="282" spans="2:3" x14ac:dyDescent="0.25">
      <c r="B282" t="str">
        <f>FICHAS!L711</f>
        <v xml:space="preserve">SAL  </v>
      </c>
      <c r="C282">
        <f>FICHAS!M711</f>
        <v>0</v>
      </c>
    </row>
    <row r="283" spans="2:3" x14ac:dyDescent="0.25">
      <c r="B283" t="str">
        <f>FICHAS!L751</f>
        <v xml:space="preserve">SAL  </v>
      </c>
      <c r="C283">
        <f>FICHAS!M751</f>
        <v>0</v>
      </c>
    </row>
    <row r="284" spans="2:3" x14ac:dyDescent="0.25">
      <c r="B284" t="str">
        <f>FICHAS!L628</f>
        <v>SAL MARINHO</v>
      </c>
      <c r="C284">
        <f>FICHAS!M628</f>
        <v>0</v>
      </c>
    </row>
    <row r="285" spans="2:3" x14ac:dyDescent="0.25">
      <c r="B285" t="str">
        <f>FICHAS!L731</f>
        <v>SAL MARINHO</v>
      </c>
      <c r="C285">
        <f>FICHAS!M731</f>
        <v>0</v>
      </c>
    </row>
    <row r="286" spans="2:3" x14ac:dyDescent="0.25">
      <c r="B286" t="str">
        <f>FICHAS!L75</f>
        <v>SALSA</v>
      </c>
      <c r="C286">
        <f>FICHAS!M75</f>
        <v>0</v>
      </c>
    </row>
    <row r="287" spans="2:3" x14ac:dyDescent="0.25">
      <c r="B287" t="str">
        <f>FICHAS!L558</f>
        <v>SALSA</v>
      </c>
      <c r="C287">
        <f>FICHAS!M558</f>
        <v>0</v>
      </c>
    </row>
    <row r="288" spans="2:3" x14ac:dyDescent="0.25">
      <c r="B288" t="str">
        <f>FICHAS!L747</f>
        <v>SALSA</v>
      </c>
      <c r="C288">
        <f>FICHAS!M747</f>
        <v>0</v>
      </c>
    </row>
    <row r="289" spans="2:3" x14ac:dyDescent="0.25">
      <c r="B289" t="str">
        <f>FICHAS!L249</f>
        <v>SALSICHA FRANKFURTER</v>
      </c>
      <c r="C289">
        <f>FICHAS!M249</f>
        <v>0</v>
      </c>
    </row>
    <row r="290" spans="2:3" x14ac:dyDescent="0.25">
      <c r="B290" t="str">
        <f>FICHAS!L265</f>
        <v>SALSICHA FRANKFURTER</v>
      </c>
      <c r="C290">
        <f>FICHAS!M265</f>
        <v>0</v>
      </c>
    </row>
    <row r="291" spans="2:3" x14ac:dyDescent="0.25">
      <c r="B291" t="str">
        <f>FICHAS!L693</f>
        <v>SEMENTE DE CHIA</v>
      </c>
      <c r="C291">
        <f>FICHAS!M693</f>
        <v>0</v>
      </c>
    </row>
    <row r="292" spans="2:3" x14ac:dyDescent="0.25">
      <c r="B292" t="str">
        <f>FICHAS!L694</f>
        <v>SEMENTE DE GIRASSOL</v>
      </c>
      <c r="C292">
        <f>FICHAS!M694</f>
        <v>0</v>
      </c>
    </row>
    <row r="293" spans="2:3" x14ac:dyDescent="0.25">
      <c r="B293" t="str">
        <f>FICHAS!L692</f>
        <v>SEMENTE DE LINHAÇA</v>
      </c>
      <c r="C293">
        <f>FICHAS!M692</f>
        <v>0</v>
      </c>
    </row>
    <row r="294" spans="2:3" x14ac:dyDescent="0.25">
      <c r="B294" t="str">
        <f>FICHAS!L435</f>
        <v>SORVETE DE CHOCOLATE</v>
      </c>
      <c r="C294">
        <f>FICHAS!M435</f>
        <v>0</v>
      </c>
    </row>
    <row r="295" spans="2:3" x14ac:dyDescent="0.25">
      <c r="B295" t="str">
        <f>FICHAS!L420</f>
        <v>SORVETE DE CHOCOLATE</v>
      </c>
      <c r="C295">
        <f>FICHAS!M420</f>
        <v>0</v>
      </c>
    </row>
    <row r="296" spans="2:3" x14ac:dyDescent="0.25">
      <c r="B296" t="str">
        <f>FICHAS!L390</f>
        <v>SORVETE DE CREME</v>
      </c>
      <c r="C296">
        <f>FICHAS!M390</f>
        <v>0</v>
      </c>
    </row>
    <row r="297" spans="2:3" x14ac:dyDescent="0.25">
      <c r="B297" t="str">
        <f>FICHAS!L405</f>
        <v>SORVETE DE CREME</v>
      </c>
      <c r="C297">
        <f>FICHAS!M405</f>
        <v>0</v>
      </c>
    </row>
    <row r="298" spans="2:3" x14ac:dyDescent="0.25">
      <c r="B298" t="str">
        <f>FICHAS!L451</f>
        <v>SORVETE DE CREME</v>
      </c>
      <c r="C298">
        <f>FICHAS!M451</f>
        <v>0</v>
      </c>
    </row>
    <row r="299" spans="2:3" x14ac:dyDescent="0.25">
      <c r="B299" t="str">
        <f>FICHAS!L120</f>
        <v>TOMATE</v>
      </c>
      <c r="C299">
        <f>FICHAS!M120</f>
        <v>0</v>
      </c>
    </row>
    <row r="300" spans="2:3" x14ac:dyDescent="0.25">
      <c r="B300" t="str">
        <f>FICHAS!L294</f>
        <v>TOMATE UVA</v>
      </c>
      <c r="C300">
        <f>FICHAS!M294</f>
        <v>0</v>
      </c>
    </row>
    <row r="301" spans="2:3" x14ac:dyDescent="0.25">
      <c r="B301" t="str">
        <f>FICHAS!L326</f>
        <v>TOMATE UVA</v>
      </c>
      <c r="C301">
        <f>FICHAS!M326</f>
        <v>0</v>
      </c>
    </row>
    <row r="302" spans="2:3" x14ac:dyDescent="0.25">
      <c r="B302" t="str">
        <f>FICHAS!L798</f>
        <v>TOMILHO</v>
      </c>
      <c r="C302">
        <f>FICHAS!M798</f>
        <v>0</v>
      </c>
    </row>
    <row r="303" spans="2:3" x14ac:dyDescent="0.25">
      <c r="B303" t="str">
        <f>FICHAS!L170</f>
        <v>TUTANO BOVINO</v>
      </c>
      <c r="C303">
        <f>FICHAS!M170</f>
        <v>0</v>
      </c>
    </row>
    <row r="304" spans="2:3" x14ac:dyDescent="0.25">
      <c r="B304" t="str">
        <f>FICHAS!L595</f>
        <v>VINAGRE DE MAÇÃ</v>
      </c>
      <c r="C304">
        <f>FICHAS!M595</f>
        <v>0</v>
      </c>
    </row>
    <row r="305" spans="2:3" x14ac:dyDescent="0.25">
      <c r="B305" t="str">
        <f>FICHAS!L467</f>
        <v>VINAGRE DE MAÇÃ</v>
      </c>
      <c r="C305">
        <f>FICHAS!M467</f>
        <v>0</v>
      </c>
    </row>
  </sheetData>
  <mergeCells count="1">
    <mergeCell ref="E4:H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B53A8-1FA9-4BD9-BF02-F4E5A1F03B76}">
  <dimension ref="A1:N13"/>
  <sheetViews>
    <sheetView workbookViewId="0">
      <selection activeCell="G14" sqref="G14"/>
    </sheetView>
  </sheetViews>
  <sheetFormatPr defaultRowHeight="15" x14ac:dyDescent="0.25"/>
  <cols>
    <col min="1" max="1" width="29" bestFit="1" customWidth="1"/>
  </cols>
  <sheetData>
    <row r="1" spans="1:14" x14ac:dyDescent="0.25">
      <c r="A1" t="s">
        <v>154</v>
      </c>
      <c r="B1">
        <v>6</v>
      </c>
    </row>
    <row r="2" spans="1:14" x14ac:dyDescent="0.25">
      <c r="A2" t="s">
        <v>155</v>
      </c>
      <c r="B2">
        <v>6</v>
      </c>
    </row>
    <row r="3" spans="1:14" x14ac:dyDescent="0.25">
      <c r="A3" t="s">
        <v>156</v>
      </c>
      <c r="B3">
        <v>6</v>
      </c>
    </row>
    <row r="4" spans="1:14" x14ac:dyDescent="0.25">
      <c r="A4" t="s">
        <v>157</v>
      </c>
      <c r="B4">
        <v>6</v>
      </c>
    </row>
    <row r="5" spans="1:14" x14ac:dyDescent="0.25">
      <c r="A5" t="s">
        <v>158</v>
      </c>
      <c r="B5">
        <v>6</v>
      </c>
    </row>
    <row r="6" spans="1:14" x14ac:dyDescent="0.25">
      <c r="A6" t="s">
        <v>159</v>
      </c>
      <c r="B6">
        <v>6</v>
      </c>
    </row>
    <row r="7" spans="1:14" x14ac:dyDescent="0.25">
      <c r="A7" t="s">
        <v>160</v>
      </c>
      <c r="B7">
        <v>6</v>
      </c>
    </row>
    <row r="8" spans="1:14" x14ac:dyDescent="0.25">
      <c r="A8" t="s">
        <v>161</v>
      </c>
      <c r="B8">
        <v>6</v>
      </c>
    </row>
    <row r="9" spans="1:14" x14ac:dyDescent="0.25">
      <c r="A9" t="s">
        <v>162</v>
      </c>
      <c r="B9">
        <v>12</v>
      </c>
    </row>
    <row r="10" spans="1:14" x14ac:dyDescent="0.25">
      <c r="A10" t="s">
        <v>163</v>
      </c>
      <c r="B10">
        <v>12</v>
      </c>
      <c r="N10" t="s">
        <v>195</v>
      </c>
    </row>
    <row r="11" spans="1:14" x14ac:dyDescent="0.25">
      <c r="A11" t="s">
        <v>164</v>
      </c>
      <c r="B11">
        <v>14</v>
      </c>
    </row>
    <row r="12" spans="1:14" x14ac:dyDescent="0.25">
      <c r="A12" t="s">
        <v>165</v>
      </c>
      <c r="B12">
        <v>18</v>
      </c>
    </row>
    <row r="13" spans="1:14" x14ac:dyDescent="0.25">
      <c r="A13" t="s">
        <v>166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COMIDAS</vt:lpstr>
      <vt:lpstr>LISTA DE COMPRAS</vt:lpstr>
      <vt:lpstr>MENU</vt:lpstr>
      <vt:lpstr>FICHAS</vt:lpstr>
      <vt:lpstr>LISTA DE COMPRAS 1</vt:lpstr>
      <vt:lpstr>BEBIDAS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Lameirão</dc:creator>
  <cp:lastModifiedBy>Adalberto</cp:lastModifiedBy>
  <dcterms:created xsi:type="dcterms:W3CDTF">2022-06-24T14:21:47Z</dcterms:created>
  <dcterms:modified xsi:type="dcterms:W3CDTF">2022-07-06T21:28:24Z</dcterms:modified>
</cp:coreProperties>
</file>