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url\Documents\"/>
    </mc:Choice>
  </mc:AlternateContent>
  <xr:revisionPtr revIDLastSave="0" documentId="13_ncr:1_{C7B7AFBE-0491-4C44-B95B-7BBFCEE5DD75}" xr6:coauthVersionLast="47" xr6:coauthVersionMax="47" xr10:uidLastSave="{00000000-0000-0000-0000-000000000000}"/>
  <bookViews>
    <workbookView xWindow="-120" yWindow="-120" windowWidth="20730" windowHeight="11160" tabRatio="857" activeTab="12" xr2:uid="{EDC2483E-C8B4-4077-990E-A7D1DA28A668}"/>
  </bookViews>
  <sheets>
    <sheet name="RESUMO" sheetId="13" r:id="rId1"/>
    <sheet name="AZUL-8403" sheetId="1" r:id="rId2"/>
    <sheet name="MELIUZ-9014" sheetId="2" r:id="rId3"/>
    <sheet name="FREE-6561" sheetId="4" r:id="rId4"/>
    <sheet name="ZERO-6716" sheetId="3" r:id="rId5"/>
    <sheet name="LATAM-6890" sheetId="5" r:id="rId6"/>
    <sheet name="NUBANK-3089" sheetId="6" r:id="rId7"/>
    <sheet name="NCARD-7410" sheetId="7" r:id="rId8"/>
    <sheet name="CLICK-3205" sheetId="8" r:id="rId9"/>
    <sheet name="GOLD-7069" sheetId="9" r:id="rId10"/>
    <sheet name="INTER-9891" sheetId="10" r:id="rId11"/>
    <sheet name="PAG-4982" sheetId="11" r:id="rId12"/>
    <sheet name="C6-2485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2" l="1"/>
  <c r="B4" i="11"/>
  <c r="B4" i="10"/>
  <c r="B4" i="9"/>
  <c r="B4" i="8"/>
  <c r="B4" i="6"/>
  <c r="B4" i="3"/>
  <c r="B4" i="2"/>
  <c r="B4" i="7"/>
  <c r="B4" i="5"/>
  <c r="N17" i="13"/>
  <c r="B4" i="4"/>
  <c r="M5" i="13"/>
  <c r="M6" i="13"/>
  <c r="M7" i="13"/>
  <c r="M8" i="13"/>
  <c r="M9" i="13"/>
  <c r="N9" i="13" s="1"/>
  <c r="M10" i="13"/>
  <c r="M11" i="13"/>
  <c r="M12" i="13"/>
  <c r="M13" i="13"/>
  <c r="M14" i="13"/>
  <c r="M15" i="13"/>
  <c r="M4" i="13"/>
  <c r="L5" i="13"/>
  <c r="L6" i="13"/>
  <c r="L7" i="13"/>
  <c r="L8" i="13"/>
  <c r="L9" i="13"/>
  <c r="L10" i="13"/>
  <c r="L11" i="13"/>
  <c r="L12" i="13"/>
  <c r="L13" i="13"/>
  <c r="L14" i="13"/>
  <c r="L15" i="13"/>
  <c r="L4" i="13"/>
  <c r="K5" i="13"/>
  <c r="K6" i="13"/>
  <c r="K7" i="13"/>
  <c r="K8" i="13"/>
  <c r="K9" i="13"/>
  <c r="K10" i="13"/>
  <c r="K11" i="13"/>
  <c r="K12" i="13"/>
  <c r="K13" i="13"/>
  <c r="K14" i="13"/>
  <c r="K15" i="13"/>
  <c r="K4" i="13"/>
  <c r="J5" i="13"/>
  <c r="J6" i="13"/>
  <c r="J7" i="13"/>
  <c r="J8" i="13"/>
  <c r="J9" i="13"/>
  <c r="J10" i="13"/>
  <c r="J11" i="13"/>
  <c r="J12" i="13"/>
  <c r="J13" i="13"/>
  <c r="J14" i="13"/>
  <c r="J15" i="13"/>
  <c r="J4" i="13"/>
  <c r="I5" i="13"/>
  <c r="I6" i="13"/>
  <c r="I7" i="13"/>
  <c r="I8" i="13"/>
  <c r="I9" i="13"/>
  <c r="I10" i="13"/>
  <c r="I11" i="13"/>
  <c r="I12" i="13"/>
  <c r="I13" i="13"/>
  <c r="I14" i="13"/>
  <c r="I15" i="13"/>
  <c r="I4" i="13"/>
  <c r="H5" i="13"/>
  <c r="H6" i="13"/>
  <c r="H7" i="13"/>
  <c r="H8" i="13"/>
  <c r="H9" i="13"/>
  <c r="H10" i="13"/>
  <c r="H11" i="13"/>
  <c r="H12" i="13"/>
  <c r="H13" i="13"/>
  <c r="H14" i="13"/>
  <c r="H15" i="13"/>
  <c r="H4" i="13"/>
  <c r="G5" i="13"/>
  <c r="G6" i="13"/>
  <c r="G7" i="13"/>
  <c r="G8" i="13"/>
  <c r="N8" i="13" s="1"/>
  <c r="G9" i="13"/>
  <c r="G10" i="13"/>
  <c r="G11" i="13"/>
  <c r="G12" i="13"/>
  <c r="G13" i="13"/>
  <c r="G14" i="13"/>
  <c r="G15" i="13"/>
  <c r="G4" i="13"/>
  <c r="F5" i="13"/>
  <c r="F6" i="13"/>
  <c r="F7" i="13"/>
  <c r="F8" i="13"/>
  <c r="F9" i="13"/>
  <c r="F10" i="13"/>
  <c r="F11" i="13"/>
  <c r="F12" i="13"/>
  <c r="F13" i="13"/>
  <c r="F14" i="13"/>
  <c r="F15" i="13"/>
  <c r="F4" i="13"/>
  <c r="E5" i="13"/>
  <c r="E6" i="13"/>
  <c r="E7" i="13"/>
  <c r="E8" i="13"/>
  <c r="E9" i="13"/>
  <c r="E10" i="13"/>
  <c r="E11" i="13"/>
  <c r="E12" i="13"/>
  <c r="E13" i="13"/>
  <c r="E14" i="13"/>
  <c r="E15" i="13"/>
  <c r="E4" i="13"/>
  <c r="D5" i="13"/>
  <c r="D6" i="13"/>
  <c r="D7" i="13"/>
  <c r="D8" i="13"/>
  <c r="D9" i="13"/>
  <c r="D10" i="13"/>
  <c r="D11" i="13"/>
  <c r="D12" i="13"/>
  <c r="D13" i="13"/>
  <c r="D14" i="13"/>
  <c r="D15" i="13"/>
  <c r="D4" i="13"/>
  <c r="C5" i="13"/>
  <c r="C6" i="13"/>
  <c r="C7" i="13"/>
  <c r="C8" i="13"/>
  <c r="C9" i="13"/>
  <c r="C10" i="13"/>
  <c r="C11" i="13"/>
  <c r="C12" i="13"/>
  <c r="C13" i="13"/>
  <c r="C14" i="13"/>
  <c r="C15" i="13"/>
  <c r="C4" i="13"/>
  <c r="B5" i="13"/>
  <c r="B6" i="13"/>
  <c r="B7" i="13"/>
  <c r="B8" i="13"/>
  <c r="B9" i="13"/>
  <c r="B10" i="13"/>
  <c r="B11" i="13"/>
  <c r="B12" i="13"/>
  <c r="B13" i="13"/>
  <c r="B14" i="13"/>
  <c r="B15" i="13"/>
  <c r="B4" i="13"/>
  <c r="D9" i="1"/>
  <c r="B6" i="1"/>
  <c r="D8" i="1"/>
  <c r="B6" i="2"/>
  <c r="B6" i="3"/>
  <c r="B6" i="4"/>
  <c r="B6" i="5"/>
  <c r="B6" i="6"/>
  <c r="B6" i="7"/>
  <c r="B6" i="8"/>
  <c r="B6" i="9"/>
  <c r="B6" i="10"/>
  <c r="B6" i="11"/>
  <c r="B6" i="12"/>
  <c r="N10" i="13" l="1"/>
  <c r="N7" i="13"/>
  <c r="N14" i="13"/>
  <c r="N5" i="13"/>
  <c r="N15" i="13"/>
  <c r="N11" i="13"/>
  <c r="N6" i="13"/>
  <c r="N13" i="13"/>
  <c r="N12" i="13"/>
  <c r="N4" i="13"/>
</calcChain>
</file>

<file path=xl/sharedStrings.xml><?xml version="1.0" encoding="utf-8"?>
<sst xmlns="http://schemas.openxmlformats.org/spreadsheetml/2006/main" count="151" uniqueCount="42">
  <si>
    <t>DATA DO
VENCIMENTO</t>
  </si>
  <si>
    <t>AZUL</t>
  </si>
  <si>
    <t>FREE</t>
  </si>
  <si>
    <t>CARTÃO</t>
  </si>
  <si>
    <t>VALOR</t>
  </si>
  <si>
    <t>PLANO DE PAGAMENTO - JULHO</t>
  </si>
  <si>
    <t>FORMA DE
PAGAMENTO</t>
  </si>
  <si>
    <t>VALOR PAGO</t>
  </si>
  <si>
    <t>TAXA</t>
  </si>
  <si>
    <t>VALOR FINAL</t>
  </si>
  <si>
    <t>RESTANTE</t>
  </si>
  <si>
    <t>06/072021</t>
  </si>
  <si>
    <t>LATAM</t>
  </si>
  <si>
    <t>PROXIMAS FATURAS</t>
  </si>
  <si>
    <t>CARTÕES</t>
  </si>
  <si>
    <t>MELIUZ</t>
  </si>
  <si>
    <t>NCARD</t>
  </si>
  <si>
    <t>NUBANK</t>
  </si>
  <si>
    <t>INTER</t>
  </si>
  <si>
    <t>CLICK</t>
  </si>
  <si>
    <t>PAG</t>
  </si>
  <si>
    <t>GOLD</t>
  </si>
  <si>
    <t>ZERO</t>
  </si>
  <si>
    <t>C6</t>
  </si>
  <si>
    <t>MELIUZ-9014</t>
  </si>
  <si>
    <t>AZUL-8403</t>
  </si>
  <si>
    <t>NCARD-7410</t>
  </si>
  <si>
    <t>NUBANK-3089</t>
  </si>
  <si>
    <t>INTER-9891</t>
  </si>
  <si>
    <t>CLICK-3205</t>
  </si>
  <si>
    <t>PAG-4982</t>
  </si>
  <si>
    <t>GOLD-7069</t>
  </si>
  <si>
    <t>LATAM-6890</t>
  </si>
  <si>
    <t>ZERO-6716</t>
  </si>
  <si>
    <t>FREE-6561</t>
  </si>
  <si>
    <t>C6-2485</t>
  </si>
  <si>
    <t>SUB TOTAL</t>
  </si>
  <si>
    <t>TOTAL
GERAL</t>
  </si>
  <si>
    <t>LATAM PASS</t>
  </si>
  <si>
    <t>AZUL GOLD</t>
  </si>
  <si>
    <t>MEUPAG</t>
  </si>
  <si>
    <t>C6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</si>
</sst>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0" fontId="0" fillId="0" borderId="0" xfId="0" applyNumberFormat="1"/>
    <xf numFmtId="44" fontId="0" fillId="0" borderId="0" xfId="1" applyFont="1"/>
    <xf numFmtId="0" fontId="6" fillId="0" borderId="3" xfId="0" applyFont="1" applyFill="1" applyBorder="1" applyAlignment="1">
      <alignment horizontal="right"/>
    </xf>
    <xf numFmtId="44" fontId="0" fillId="0" borderId="0" xfId="1" quotePrefix="1" applyFont="1"/>
    <xf numFmtId="0" fontId="2" fillId="0" borderId="0" xfId="0" applyFont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Moeda" xfId="1" builtinId="4"/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FF990-4CC0-42C5-B14D-765F8760D2E6}">
  <dimension ref="A1:N17"/>
  <sheetViews>
    <sheetView workbookViewId="0">
      <selection activeCell="K17" sqref="K17"/>
    </sheetView>
  </sheetViews>
  <sheetFormatPr defaultRowHeight="15" x14ac:dyDescent="0.25"/>
  <cols>
    <col min="2" max="3" width="12.140625" bestFit="1" customWidth="1"/>
    <col min="4" max="4" width="12" bestFit="1" customWidth="1"/>
    <col min="5" max="5" width="13.5703125" bestFit="1" customWidth="1"/>
    <col min="6" max="6" width="10.85546875" bestFit="1" customWidth="1"/>
    <col min="7" max="7" width="10.5703125" bestFit="1" customWidth="1"/>
    <col min="8" max="8" width="9.42578125" bestFit="1" customWidth="1"/>
    <col min="9" max="9" width="10.5703125" bestFit="1" customWidth="1"/>
    <col min="10" max="10" width="11.85546875" bestFit="1" customWidth="1"/>
    <col min="11" max="11" width="10.28515625" bestFit="1" customWidth="1"/>
    <col min="12" max="12" width="9.85546875" bestFit="1" customWidth="1"/>
    <col min="14" max="14" width="12.5703125" bestFit="1" customWidth="1"/>
  </cols>
  <sheetData>
    <row r="1" spans="1:14" x14ac:dyDescent="0.25">
      <c r="A1" t="s">
        <v>13</v>
      </c>
    </row>
    <row r="3" spans="1:14" x14ac:dyDescent="0.25">
      <c r="A3" t="s">
        <v>14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H3" t="s">
        <v>30</v>
      </c>
      <c r="I3" t="s">
        <v>31</v>
      </c>
      <c r="J3" t="s">
        <v>32</v>
      </c>
      <c r="K3" t="s">
        <v>33</v>
      </c>
      <c r="L3" t="s">
        <v>34</v>
      </c>
      <c r="M3" t="s">
        <v>35</v>
      </c>
      <c r="N3" t="s">
        <v>36</v>
      </c>
    </row>
    <row r="4" spans="1:14" x14ac:dyDescent="0.25">
      <c r="A4" t="s">
        <v>15</v>
      </c>
      <c r="B4" s="17">
        <f>SUMIF('MELIUZ-9014'!$A$8:$A$100,RESUMO!$A4,'MELIUZ-9014'!$D$8:$D$100)</f>
        <v>0</v>
      </c>
      <c r="C4" s="17">
        <f>SUMIF('AZUL-8403'!$A$8:$A$100,RESUMO!$A4,'AZUL-8403'!$D$8:$D$100)</f>
        <v>0</v>
      </c>
      <c r="D4" s="17">
        <f>SUMIF('NCARD-7410'!$A$8:$A$100,RESUMO!$A4,'NCARD-7410'!$D$8:$D$100)</f>
        <v>0</v>
      </c>
      <c r="E4" s="17">
        <f>SUMIF('NUBANK-3089'!$A$8:$A$100,RESUMO!$A4,'NUBANK-3089'!$D$8:$D$100)</f>
        <v>0</v>
      </c>
      <c r="F4" s="17">
        <f>SUMIF('INTER-9891'!$A$8:$A$100,RESUMO!$A4,'INTER-9891'!$D$8:$D$100)</f>
        <v>0</v>
      </c>
      <c r="G4" s="17">
        <f>SUMIF('CLICK-3205'!$A$8:$A$100,RESUMO!$A4,'CLICK-3205'!$D$8:$D$100)</f>
        <v>0</v>
      </c>
      <c r="H4" s="17">
        <f>SUMIF('PAG-4982'!$A$8:$A$100,RESUMO!$A4,'PAG-4982'!$D$8:$D$100)</f>
        <v>0</v>
      </c>
      <c r="I4" s="17">
        <f>SUMIF('GOLD-7069'!$A$8:$A$100,RESUMO!$A4,'GOLD-7069'!$D$8:$D$100)</f>
        <v>0</v>
      </c>
      <c r="J4" s="17">
        <f>SUMIF('LATAM-6890'!$A$8:$A$100,RESUMO!$A4,'LATAM-6890'!$D$8:$D$100)</f>
        <v>0</v>
      </c>
      <c r="K4" s="17">
        <f>SUMIF('ZERO-6716'!$A$8:$A$100,RESUMO!$A4,'ZERO-6716'!$D$8:$D$100)</f>
        <v>0</v>
      </c>
      <c r="L4" s="17">
        <f>SUMIF('FREE-6561'!$A$8:$A$100,RESUMO!$A4,'FREE-6561'!$D$8:$D$100)</f>
        <v>0</v>
      </c>
      <c r="M4" s="17">
        <f>SUMIF('C6-2485'!$A$8:$A$100,RESUMO!$A4,'C6-2485'!$D$8:$D$100)</f>
        <v>0</v>
      </c>
      <c r="N4" s="15">
        <f>SUM(B4:M4)</f>
        <v>0</v>
      </c>
    </row>
    <row r="5" spans="1:14" x14ac:dyDescent="0.25">
      <c r="A5" t="s">
        <v>1</v>
      </c>
      <c r="B5" s="17">
        <f>SUMIF('MELIUZ-9014'!$A$8:$A$100,RESUMO!$A5,'MELIUZ-9014'!$D$8:$D$100)</f>
        <v>0</v>
      </c>
      <c r="C5" s="17">
        <f>SUMIF('AZUL-8403'!$A$8:$A$100,RESUMO!$A5,'AZUL-8403'!$D$8:$D$100)</f>
        <v>0</v>
      </c>
      <c r="D5" s="17">
        <f>SUMIF('NCARD-7410'!$A$8:$A$100,RESUMO!$A5,'NCARD-7410'!$D$8:$D$100)</f>
        <v>0</v>
      </c>
      <c r="E5" s="17">
        <f>SUMIF('NUBANK-3089'!$A$8:$A$100,RESUMO!$A5,'NUBANK-3089'!$D$8:$D$100)</f>
        <v>0</v>
      </c>
      <c r="F5" s="17">
        <f>SUMIF('INTER-9891'!$A$8:$A$100,RESUMO!$A5,'INTER-9891'!$D$8:$D$100)</f>
        <v>0</v>
      </c>
      <c r="G5" s="17">
        <f>SUMIF('CLICK-3205'!$A$8:$A$100,RESUMO!$A5,'CLICK-3205'!$D$8:$D$100)</f>
        <v>0</v>
      </c>
      <c r="H5" s="17">
        <f>SUMIF('PAG-4982'!$A$8:$A$100,RESUMO!$A5,'PAG-4982'!$D$8:$D$100)</f>
        <v>0</v>
      </c>
      <c r="I5" s="17">
        <f>SUMIF('GOLD-7069'!$A$8:$A$100,RESUMO!$A5,'GOLD-7069'!$D$8:$D$100)</f>
        <v>0</v>
      </c>
      <c r="J5" s="17">
        <f>SUMIF('LATAM-6890'!$A$8:$A$100,RESUMO!$A5,'LATAM-6890'!$D$8:$D$100)</f>
        <v>0</v>
      </c>
      <c r="K5" s="17">
        <f>SUMIF('ZERO-6716'!$A$8:$A$100,RESUMO!$A5,'ZERO-6716'!$D$8:$D$100)</f>
        <v>0</v>
      </c>
      <c r="L5" s="17">
        <f>SUMIF('FREE-6561'!$A$8:$A$100,RESUMO!$A5,'FREE-6561'!$D$8:$D$100)</f>
        <v>0</v>
      </c>
      <c r="M5" s="17">
        <f>SUMIF('C6-2485'!$A$8:$A$100,RESUMO!$A5,'C6-2485'!$D$8:$D$100)</f>
        <v>0</v>
      </c>
      <c r="N5" s="15">
        <f t="shared" ref="N5:N15" si="0">SUM(B5:M5)</f>
        <v>0</v>
      </c>
    </row>
    <row r="6" spans="1:14" x14ac:dyDescent="0.25">
      <c r="A6" t="s">
        <v>16</v>
      </c>
      <c r="B6" s="17">
        <f>SUMIF('MELIUZ-9014'!$A$8:$A$100,RESUMO!$A6,'MELIUZ-9014'!$D$8:$D$100)</f>
        <v>0</v>
      </c>
      <c r="C6" s="17">
        <f>SUMIF('AZUL-8403'!$A$8:$A$100,RESUMO!$A6,'AZUL-8403'!$D$8:$D$100)</f>
        <v>0</v>
      </c>
      <c r="D6" s="17">
        <f>SUMIF('NCARD-7410'!$A$8:$A$100,RESUMO!$A6,'NCARD-7410'!$D$8:$D$100)</f>
        <v>0</v>
      </c>
      <c r="E6" s="17">
        <f>SUMIF('NUBANK-3089'!$A$8:$A$100,RESUMO!$A6,'NUBANK-3089'!$D$8:$D$100)</f>
        <v>0</v>
      </c>
      <c r="F6" s="17">
        <f>SUMIF('INTER-9891'!$A$8:$A$100,RESUMO!$A6,'INTER-9891'!$D$8:$D$100)</f>
        <v>0</v>
      </c>
      <c r="G6" s="17">
        <f>SUMIF('CLICK-3205'!$A$8:$A$100,RESUMO!$A6,'CLICK-3205'!$D$8:$D$100)</f>
        <v>0</v>
      </c>
      <c r="H6" s="17">
        <f>SUMIF('PAG-4982'!$A$8:$A$100,RESUMO!$A6,'PAG-4982'!$D$8:$D$100)</f>
        <v>0</v>
      </c>
      <c r="I6" s="17">
        <f>SUMIF('GOLD-7069'!$A$8:$A$100,RESUMO!$A6,'GOLD-7069'!$D$8:$D$100)</f>
        <v>0</v>
      </c>
      <c r="J6" s="17">
        <f>SUMIF('LATAM-6890'!$A$8:$A$100,RESUMO!$A6,'LATAM-6890'!$D$8:$D$100)</f>
        <v>0</v>
      </c>
      <c r="K6" s="17">
        <f>SUMIF('ZERO-6716'!$A$8:$A$100,RESUMO!$A6,'ZERO-6716'!$D$8:$D$100)</f>
        <v>0</v>
      </c>
      <c r="L6" s="17">
        <f>SUMIF('FREE-6561'!$A$8:$A$100,RESUMO!$A6,'FREE-6561'!$D$8:$D$100)</f>
        <v>0</v>
      </c>
      <c r="M6" s="17">
        <f>SUMIF('C6-2485'!$A$8:$A$100,RESUMO!$A6,'C6-2485'!$D$8:$D$100)</f>
        <v>0</v>
      </c>
      <c r="N6" s="15">
        <f t="shared" si="0"/>
        <v>0</v>
      </c>
    </row>
    <row r="7" spans="1:14" x14ac:dyDescent="0.25">
      <c r="A7" t="s">
        <v>17</v>
      </c>
      <c r="B7" s="17">
        <f>SUMIF('MELIUZ-9014'!$A$8:$A$100,RESUMO!$A7,'MELIUZ-9014'!$D$8:$D$100)</f>
        <v>0</v>
      </c>
      <c r="C7" s="17">
        <f>SUMIF('AZUL-8403'!$A$8:$A$100,RESUMO!$A7,'AZUL-8403'!$D$8:$D$100)</f>
        <v>0</v>
      </c>
      <c r="D7" s="17">
        <f>SUMIF('NCARD-7410'!$A$8:$A$100,RESUMO!$A7,'NCARD-7410'!$D$8:$D$100)</f>
        <v>0</v>
      </c>
      <c r="E7" s="17">
        <f>SUMIF('NUBANK-3089'!$A$8:$A$100,RESUMO!$A7,'NUBANK-3089'!$D$8:$D$100)</f>
        <v>0</v>
      </c>
      <c r="F7" s="17">
        <f>SUMIF('INTER-9891'!$A$8:$A$100,RESUMO!$A7,'INTER-9891'!$D$8:$D$100)</f>
        <v>0</v>
      </c>
      <c r="G7" s="17">
        <f>SUMIF('CLICK-3205'!$A$8:$A$100,RESUMO!$A7,'CLICK-3205'!$D$8:$D$100)</f>
        <v>0</v>
      </c>
      <c r="H7" s="17">
        <f>SUMIF('PAG-4982'!$A$8:$A$100,RESUMO!$A7,'PAG-4982'!$D$8:$D$100)</f>
        <v>0</v>
      </c>
      <c r="I7" s="17">
        <f>SUMIF('GOLD-7069'!$A$8:$A$100,RESUMO!$A7,'GOLD-7069'!$D$8:$D$100)</f>
        <v>0</v>
      </c>
      <c r="J7" s="17">
        <f>SUMIF('LATAM-6890'!$A$8:$A$100,RESUMO!$A7,'LATAM-6890'!$D$8:$D$100)</f>
        <v>0</v>
      </c>
      <c r="K7" s="17">
        <f>SUMIF('ZERO-6716'!$A$8:$A$100,RESUMO!$A7,'ZERO-6716'!$D$8:$D$100)</f>
        <v>0</v>
      </c>
      <c r="L7" s="17">
        <f>SUMIF('FREE-6561'!$A$8:$A$100,RESUMO!$A7,'FREE-6561'!$D$8:$D$100)</f>
        <v>0</v>
      </c>
      <c r="M7" s="17">
        <f>SUMIF('C6-2485'!$A$8:$A$100,RESUMO!$A7,'C6-2485'!$D$8:$D$100)</f>
        <v>0</v>
      </c>
      <c r="N7" s="15">
        <f t="shared" si="0"/>
        <v>0</v>
      </c>
    </row>
    <row r="8" spans="1:14" x14ac:dyDescent="0.25">
      <c r="A8" t="s">
        <v>18</v>
      </c>
      <c r="B8" s="17">
        <f>SUMIF('MELIUZ-9014'!$A$8:$A$100,RESUMO!$A8,'MELIUZ-9014'!$D$8:$D$100)</f>
        <v>0</v>
      </c>
      <c r="C8" s="17">
        <f>SUMIF('AZUL-8403'!$A$8:$A$100,RESUMO!$A8,'AZUL-8403'!$D$8:$D$100)</f>
        <v>0</v>
      </c>
      <c r="D8" s="17">
        <f>SUMIF('NCARD-7410'!$A$8:$A$100,RESUMO!$A8,'NCARD-7410'!$D$8:$D$100)</f>
        <v>0</v>
      </c>
      <c r="E8" s="17">
        <f>SUMIF('NUBANK-3089'!$A$8:$A$100,RESUMO!$A8,'NUBANK-3089'!$D$8:$D$100)</f>
        <v>0</v>
      </c>
      <c r="F8" s="17">
        <f>SUMIF('INTER-9891'!$A$8:$A$100,RESUMO!$A8,'INTER-9891'!$D$8:$D$100)</f>
        <v>0</v>
      </c>
      <c r="G8" s="17">
        <f>SUMIF('CLICK-3205'!$A$8:$A$100,RESUMO!$A8,'CLICK-3205'!$D$8:$D$100)</f>
        <v>0</v>
      </c>
      <c r="H8" s="17">
        <f>SUMIF('PAG-4982'!$A$8:$A$100,RESUMO!$A8,'PAG-4982'!$D$8:$D$100)</f>
        <v>0</v>
      </c>
      <c r="I8" s="17">
        <f>SUMIF('GOLD-7069'!$A$8:$A$100,RESUMO!$A8,'GOLD-7069'!$D$8:$D$100)</f>
        <v>0</v>
      </c>
      <c r="J8" s="17">
        <f>SUMIF('LATAM-6890'!$A$8:$A$100,RESUMO!$A8,'LATAM-6890'!$D$8:$D$100)</f>
        <v>0</v>
      </c>
      <c r="K8" s="17">
        <f>SUMIF('ZERO-6716'!$A$8:$A$100,RESUMO!$A8,'ZERO-6716'!$D$8:$D$100)</f>
        <v>0</v>
      </c>
      <c r="L8" s="17">
        <f>SUMIF('FREE-6561'!$A$8:$A$100,RESUMO!$A8,'FREE-6561'!$D$8:$D$100)</f>
        <v>0</v>
      </c>
      <c r="M8" s="17">
        <f>SUMIF('C6-2485'!$A$8:$A$100,RESUMO!$A8,'C6-2485'!$D$8:$D$100)</f>
        <v>0</v>
      </c>
      <c r="N8" s="15">
        <f t="shared" si="0"/>
        <v>0</v>
      </c>
    </row>
    <row r="9" spans="1:14" x14ac:dyDescent="0.25">
      <c r="A9" t="s">
        <v>19</v>
      </c>
      <c r="B9" s="17">
        <f>SUMIF('MELIUZ-9014'!$A$8:$A$100,RESUMO!$A9,'MELIUZ-9014'!$D$8:$D$100)</f>
        <v>0</v>
      </c>
      <c r="C9" s="17">
        <f>SUMIF('AZUL-8403'!$A$8:$A$100,RESUMO!$A9,'AZUL-8403'!$D$8:$D$100)</f>
        <v>0</v>
      </c>
      <c r="D9" s="17">
        <f>SUMIF('NCARD-7410'!$A$8:$A$100,RESUMO!$A9,'NCARD-7410'!$D$8:$D$100)</f>
        <v>0</v>
      </c>
      <c r="E9" s="17">
        <f>SUMIF('NUBANK-3089'!$A$8:$A$100,RESUMO!$A9,'NUBANK-3089'!$D$8:$D$100)</f>
        <v>0</v>
      </c>
      <c r="F9" s="17">
        <f>SUMIF('INTER-9891'!$A$8:$A$100,RESUMO!$A9,'INTER-9891'!$D$8:$D$100)</f>
        <v>0</v>
      </c>
      <c r="G9" s="17">
        <f>SUMIF('CLICK-3205'!$A$8:$A$100,RESUMO!$A9,'CLICK-3205'!$D$8:$D$100)</f>
        <v>0</v>
      </c>
      <c r="H9" s="17">
        <f>SUMIF('PAG-4982'!$A$8:$A$100,RESUMO!$A9,'PAG-4982'!$D$8:$D$100)</f>
        <v>0</v>
      </c>
      <c r="I9" s="17">
        <f>SUMIF('GOLD-7069'!$A$8:$A$100,RESUMO!$A9,'GOLD-7069'!$D$8:$D$100)</f>
        <v>0</v>
      </c>
      <c r="J9" s="17">
        <f>SUMIF('LATAM-6890'!$A$8:$A$100,RESUMO!$A9,'LATAM-6890'!$D$8:$D$100)</f>
        <v>0</v>
      </c>
      <c r="K9" s="17">
        <f>SUMIF('ZERO-6716'!$A$8:$A$100,RESUMO!$A9,'ZERO-6716'!$D$8:$D$100)</f>
        <v>0</v>
      </c>
      <c r="L9" s="17">
        <f>SUMIF('FREE-6561'!$A$8:$A$100,RESUMO!$A9,'FREE-6561'!$D$8:$D$100)</f>
        <v>0</v>
      </c>
      <c r="M9" s="17">
        <f>SUMIF('C6-2485'!$A$8:$A$100,RESUMO!$A9,'C6-2485'!$D$8:$D$100)</f>
        <v>0</v>
      </c>
      <c r="N9" s="15">
        <f t="shared" si="0"/>
        <v>0</v>
      </c>
    </row>
    <row r="10" spans="1:14" x14ac:dyDescent="0.25">
      <c r="A10" t="s">
        <v>20</v>
      </c>
      <c r="B10" s="17">
        <f>SUMIF('MELIUZ-9014'!$A$8:$A$100,RESUMO!$A10,'MELIUZ-9014'!$D$8:$D$100)</f>
        <v>0</v>
      </c>
      <c r="C10" s="17">
        <f>SUMIF('AZUL-8403'!$A$8:$A$100,RESUMO!$A10,'AZUL-8403'!$D$8:$D$100)</f>
        <v>0</v>
      </c>
      <c r="D10" s="17">
        <f>SUMIF('NCARD-7410'!$A$8:$A$100,RESUMO!$A10,'NCARD-7410'!$D$8:$D$100)</f>
        <v>0</v>
      </c>
      <c r="E10" s="17">
        <f>SUMIF('NUBANK-3089'!$A$8:$A$100,RESUMO!$A10,'NUBANK-3089'!$D$8:$D$100)</f>
        <v>0</v>
      </c>
      <c r="F10" s="17">
        <f>SUMIF('INTER-9891'!$A$8:$A$100,RESUMO!$A10,'INTER-9891'!$D$8:$D$100)</f>
        <v>0</v>
      </c>
      <c r="G10" s="17">
        <f>SUMIF('CLICK-3205'!$A$8:$A$100,RESUMO!$A10,'CLICK-3205'!$D$8:$D$100)</f>
        <v>0</v>
      </c>
      <c r="H10" s="17">
        <f>SUMIF('PAG-4982'!$A$8:$A$100,RESUMO!$A10,'PAG-4982'!$D$8:$D$100)</f>
        <v>0</v>
      </c>
      <c r="I10" s="17">
        <f>SUMIF('GOLD-7069'!$A$8:$A$100,RESUMO!$A10,'GOLD-7069'!$D$8:$D$100)</f>
        <v>0</v>
      </c>
      <c r="J10" s="17">
        <f>SUMIF('LATAM-6890'!$A$8:$A$100,RESUMO!$A10,'LATAM-6890'!$D$8:$D$100)</f>
        <v>0</v>
      </c>
      <c r="K10" s="17">
        <f>SUMIF('ZERO-6716'!$A$8:$A$100,RESUMO!$A10,'ZERO-6716'!$D$8:$D$100)</f>
        <v>0</v>
      </c>
      <c r="L10" s="17">
        <f>SUMIF('FREE-6561'!$A$8:$A$100,RESUMO!$A10,'FREE-6561'!$D$8:$D$100)</f>
        <v>0</v>
      </c>
      <c r="M10" s="17">
        <f>SUMIF('C6-2485'!$A$8:$A$100,RESUMO!$A10,'C6-2485'!$D$8:$D$100)</f>
        <v>0</v>
      </c>
      <c r="N10" s="15">
        <f t="shared" si="0"/>
        <v>0</v>
      </c>
    </row>
    <row r="11" spans="1:14" x14ac:dyDescent="0.25">
      <c r="A11" t="s">
        <v>21</v>
      </c>
      <c r="B11" s="17">
        <f>SUMIF('MELIUZ-9014'!$A$8:$A$100,RESUMO!$A11,'MELIUZ-9014'!$D$8:$D$100)</f>
        <v>0</v>
      </c>
      <c r="C11" s="17">
        <f>SUMIF('AZUL-8403'!$A$8:$A$100,RESUMO!$A11,'AZUL-8403'!$D$8:$D$100)</f>
        <v>0</v>
      </c>
      <c r="D11" s="17">
        <f>SUMIF('NCARD-7410'!$A$8:$A$100,RESUMO!$A11,'NCARD-7410'!$D$8:$D$100)</f>
        <v>0</v>
      </c>
      <c r="E11" s="17">
        <f>SUMIF('NUBANK-3089'!$A$8:$A$100,RESUMO!$A11,'NUBANK-3089'!$D$8:$D$100)</f>
        <v>0</v>
      </c>
      <c r="F11" s="17">
        <f>SUMIF('INTER-9891'!$A$8:$A$100,RESUMO!$A11,'INTER-9891'!$D$8:$D$100)</f>
        <v>0</v>
      </c>
      <c r="G11" s="17">
        <f>SUMIF('CLICK-3205'!$A$8:$A$100,RESUMO!$A11,'CLICK-3205'!$D$8:$D$100)</f>
        <v>0</v>
      </c>
      <c r="H11" s="17">
        <f>SUMIF('PAG-4982'!$A$8:$A$100,RESUMO!$A11,'PAG-4982'!$D$8:$D$100)</f>
        <v>0</v>
      </c>
      <c r="I11" s="17">
        <f>SUMIF('GOLD-7069'!$A$8:$A$100,RESUMO!$A11,'GOLD-7069'!$D$8:$D$100)</f>
        <v>0</v>
      </c>
      <c r="J11" s="17">
        <f>SUMIF('LATAM-6890'!$A$8:$A$100,RESUMO!$A11,'LATAM-6890'!$D$8:$D$100)</f>
        <v>0</v>
      </c>
      <c r="K11" s="17">
        <f>SUMIF('ZERO-6716'!$A$8:$A$100,RESUMO!$A11,'ZERO-6716'!$D$8:$D$100)</f>
        <v>0</v>
      </c>
      <c r="L11" s="17">
        <f>SUMIF('FREE-6561'!$A$8:$A$100,RESUMO!$A11,'FREE-6561'!$D$8:$D$100)</f>
        <v>0</v>
      </c>
      <c r="M11" s="17">
        <f>SUMIF('C6-2485'!$A$8:$A$100,RESUMO!$A11,'C6-2485'!$D$8:$D$100)</f>
        <v>0</v>
      </c>
      <c r="N11" s="15">
        <f t="shared" si="0"/>
        <v>0</v>
      </c>
    </row>
    <row r="12" spans="1:14" x14ac:dyDescent="0.25">
      <c r="A12" t="s">
        <v>12</v>
      </c>
      <c r="B12" s="17">
        <f>SUMIF('MELIUZ-9014'!$A$8:$A$100,RESUMO!$A12,'MELIUZ-9014'!$D$8:$D$100)</f>
        <v>0</v>
      </c>
      <c r="C12" s="17">
        <f>SUMIF('AZUL-8403'!$A$8:$A$100,RESUMO!$A12,'AZUL-8403'!$D$8:$D$100)</f>
        <v>711.66089999999997</v>
      </c>
      <c r="D12" s="17">
        <f>SUMIF('NCARD-7410'!$A$8:$A$100,RESUMO!$A12,'NCARD-7410'!$D$8:$D$100)</f>
        <v>0</v>
      </c>
      <c r="E12" s="17">
        <f>SUMIF('NUBANK-3089'!$A$8:$A$100,RESUMO!$A12,'NUBANK-3089'!$D$8:$D$100)</f>
        <v>0</v>
      </c>
      <c r="F12" s="17">
        <f>SUMIF('INTER-9891'!$A$8:$A$100,RESUMO!$A12,'INTER-9891'!$D$8:$D$100)</f>
        <v>0</v>
      </c>
      <c r="G12" s="17">
        <f>SUMIF('CLICK-3205'!$A$8:$A$100,RESUMO!$A12,'CLICK-3205'!$D$8:$D$100)</f>
        <v>0</v>
      </c>
      <c r="H12" s="17">
        <f>SUMIF('PAG-4982'!$A$8:$A$100,RESUMO!$A12,'PAG-4982'!$D$8:$D$100)</f>
        <v>0</v>
      </c>
      <c r="I12" s="17">
        <f>SUMIF('GOLD-7069'!$A$8:$A$100,RESUMO!$A12,'GOLD-7069'!$D$8:$D$100)</f>
        <v>0</v>
      </c>
      <c r="J12" s="17">
        <f>SUMIF('LATAM-6890'!$A$8:$A$100,RESUMO!$A12,'LATAM-6890'!$D$8:$D$100)</f>
        <v>0</v>
      </c>
      <c r="K12" s="17">
        <f>SUMIF('ZERO-6716'!$A$8:$A$100,RESUMO!$A12,'ZERO-6716'!$D$8:$D$100)</f>
        <v>0</v>
      </c>
      <c r="L12" s="17">
        <f>SUMIF('FREE-6561'!$A$8:$A$100,RESUMO!$A12,'FREE-6561'!$D$8:$D$100)</f>
        <v>0</v>
      </c>
      <c r="M12" s="17">
        <f>SUMIF('C6-2485'!$A$8:$A$100,RESUMO!$A12,'C6-2485'!$D$8:$D$100)</f>
        <v>0</v>
      </c>
      <c r="N12" s="15">
        <f t="shared" si="0"/>
        <v>711.66089999999997</v>
      </c>
    </row>
    <row r="13" spans="1:14" x14ac:dyDescent="0.25">
      <c r="A13" t="s">
        <v>22</v>
      </c>
      <c r="B13" s="17">
        <f>SUMIF('MELIUZ-9014'!$A$8:$A$100,RESUMO!$A13,'MELIUZ-9014'!$D$8:$D$100)</f>
        <v>0</v>
      </c>
      <c r="C13" s="17">
        <f>SUMIF('AZUL-8403'!$A$8:$A$100,RESUMO!$A13,'AZUL-8403'!$D$8:$D$100)</f>
        <v>0</v>
      </c>
      <c r="D13" s="17">
        <f>SUMIF('NCARD-7410'!$A$8:$A$100,RESUMO!$A13,'NCARD-7410'!$D$8:$D$100)</f>
        <v>0</v>
      </c>
      <c r="E13" s="17">
        <f>SUMIF('NUBANK-3089'!$A$8:$A$100,RESUMO!$A13,'NUBANK-3089'!$D$8:$D$100)</f>
        <v>0</v>
      </c>
      <c r="F13" s="17">
        <f>SUMIF('INTER-9891'!$A$8:$A$100,RESUMO!$A13,'INTER-9891'!$D$8:$D$100)</f>
        <v>0</v>
      </c>
      <c r="G13" s="17">
        <f>SUMIF('CLICK-3205'!$A$8:$A$100,RESUMO!$A13,'CLICK-3205'!$D$8:$D$100)</f>
        <v>0</v>
      </c>
      <c r="H13" s="17">
        <f>SUMIF('PAG-4982'!$A$8:$A$100,RESUMO!$A13,'PAG-4982'!$D$8:$D$100)</f>
        <v>0</v>
      </c>
      <c r="I13" s="17">
        <f>SUMIF('GOLD-7069'!$A$8:$A$100,RESUMO!$A13,'GOLD-7069'!$D$8:$D$100)</f>
        <v>0</v>
      </c>
      <c r="J13" s="17">
        <f>SUMIF('LATAM-6890'!$A$8:$A$100,RESUMO!$A13,'LATAM-6890'!$D$8:$D$100)</f>
        <v>0</v>
      </c>
      <c r="K13" s="17">
        <f>SUMIF('ZERO-6716'!$A$8:$A$100,RESUMO!$A13,'ZERO-6716'!$D$8:$D$100)</f>
        <v>0</v>
      </c>
      <c r="L13" s="17">
        <f>SUMIF('FREE-6561'!$A$8:$A$100,RESUMO!$A13,'FREE-6561'!$D$8:$D$100)</f>
        <v>0</v>
      </c>
      <c r="M13" s="17">
        <f>SUMIF('C6-2485'!$A$8:$A$100,RESUMO!$A13,'C6-2485'!$D$8:$D$100)</f>
        <v>0</v>
      </c>
      <c r="N13" s="15">
        <f t="shared" si="0"/>
        <v>0</v>
      </c>
    </row>
    <row r="14" spans="1:14" x14ac:dyDescent="0.25">
      <c r="A14" t="s">
        <v>2</v>
      </c>
      <c r="B14" s="17">
        <f>SUMIF('MELIUZ-9014'!$A$8:$A$100,RESUMO!$A14,'MELIUZ-9014'!$D$8:$D$100)</f>
        <v>0</v>
      </c>
      <c r="C14" s="17">
        <f>SUMIF('AZUL-8403'!$A$8:$A$100,RESUMO!$A14,'AZUL-8403'!$D$8:$D$100)</f>
        <v>1454.68</v>
      </c>
      <c r="D14" s="17">
        <f>SUMIF('NCARD-7410'!$A$8:$A$100,RESUMO!$A14,'NCARD-7410'!$D$8:$D$100)</f>
        <v>0</v>
      </c>
      <c r="E14" s="17">
        <f>SUMIF('NUBANK-3089'!$A$8:$A$100,RESUMO!$A14,'NUBANK-3089'!$D$8:$D$100)</f>
        <v>0</v>
      </c>
      <c r="F14" s="17">
        <f>SUMIF('INTER-9891'!$A$8:$A$100,RESUMO!$A14,'INTER-9891'!$D$8:$D$100)</f>
        <v>0</v>
      </c>
      <c r="G14" s="17">
        <f>SUMIF('CLICK-3205'!$A$8:$A$100,RESUMO!$A14,'CLICK-3205'!$D$8:$D$100)</f>
        <v>0</v>
      </c>
      <c r="H14" s="17">
        <f>SUMIF('PAG-4982'!$A$8:$A$100,RESUMO!$A14,'PAG-4982'!$D$8:$D$100)</f>
        <v>0</v>
      </c>
      <c r="I14" s="17">
        <f>SUMIF('GOLD-7069'!$A$8:$A$100,RESUMO!$A14,'GOLD-7069'!$D$8:$D$100)</f>
        <v>0</v>
      </c>
      <c r="J14" s="17">
        <f>SUMIF('LATAM-6890'!$A$8:$A$100,RESUMO!$A14,'LATAM-6890'!$D$8:$D$100)</f>
        <v>0</v>
      </c>
      <c r="K14" s="17">
        <f>SUMIF('ZERO-6716'!$A$8:$A$100,RESUMO!$A14,'ZERO-6716'!$D$8:$D$100)</f>
        <v>0</v>
      </c>
      <c r="L14" s="17">
        <f>SUMIF('FREE-6561'!$A$8:$A$100,RESUMO!$A14,'FREE-6561'!$D$8:$D$100)</f>
        <v>0</v>
      </c>
      <c r="M14" s="17">
        <f>SUMIF('C6-2485'!$A$8:$A$100,RESUMO!$A14,'C6-2485'!$D$8:$D$100)</f>
        <v>0</v>
      </c>
      <c r="N14" s="15">
        <f t="shared" si="0"/>
        <v>1454.68</v>
      </c>
    </row>
    <row r="15" spans="1:14" x14ac:dyDescent="0.25">
      <c r="A15" t="s">
        <v>23</v>
      </c>
      <c r="B15" s="17">
        <f>SUMIF('MELIUZ-9014'!$A$8:$A$100,RESUMO!$A15,'MELIUZ-9014'!$D$8:$D$100)</f>
        <v>0</v>
      </c>
      <c r="C15" s="17">
        <f>SUMIF('AZUL-8403'!$A$8:$A$100,RESUMO!$A15,'AZUL-8403'!$D$8:$D$100)</f>
        <v>0</v>
      </c>
      <c r="D15" s="17">
        <f>SUMIF('NCARD-7410'!$A$8:$A$100,RESUMO!$A15,'NCARD-7410'!$D$8:$D$100)</f>
        <v>0</v>
      </c>
      <c r="E15" s="17">
        <f>SUMIF('NUBANK-3089'!$A$8:$A$100,RESUMO!$A15,'NUBANK-3089'!$D$8:$D$100)</f>
        <v>0</v>
      </c>
      <c r="F15" s="17">
        <f>SUMIF('INTER-9891'!$A$8:$A$100,RESUMO!$A15,'INTER-9891'!$D$8:$D$100)</f>
        <v>0</v>
      </c>
      <c r="G15" s="17">
        <f>SUMIF('CLICK-3205'!$A$8:$A$100,RESUMO!$A15,'CLICK-3205'!$D$8:$D$100)</f>
        <v>0</v>
      </c>
      <c r="H15" s="17">
        <f>SUMIF('PAG-4982'!$A$8:$A$100,RESUMO!$A15,'PAG-4982'!$D$8:$D$100)</f>
        <v>0</v>
      </c>
      <c r="I15" s="17">
        <f>SUMIF('GOLD-7069'!$A$8:$A$100,RESUMO!$A15,'GOLD-7069'!$D$8:$D$100)</f>
        <v>0</v>
      </c>
      <c r="J15" s="17">
        <f>SUMIF('LATAM-6890'!$A$8:$A$100,RESUMO!$A15,'LATAM-6890'!$D$8:$D$100)</f>
        <v>0</v>
      </c>
      <c r="K15" s="17">
        <f>SUMIF('ZERO-6716'!$A$8:$A$100,RESUMO!$A15,'ZERO-6716'!$D$8:$D$100)</f>
        <v>0</v>
      </c>
      <c r="L15" s="17">
        <f>SUMIF('FREE-6561'!$A$8:$A$100,RESUMO!$A15,'FREE-6561'!$D$8:$D$100)</f>
        <v>0</v>
      </c>
      <c r="M15" s="17">
        <f>SUMIF('C6-2485'!$A$8:$A$100,RESUMO!$A15,'C6-2485'!$D$8:$D$100)</f>
        <v>0</v>
      </c>
      <c r="N15" s="15">
        <f t="shared" si="0"/>
        <v>0</v>
      </c>
    </row>
    <row r="17" spans="13:14" ht="30" x14ac:dyDescent="0.25">
      <c r="M17" s="18" t="s">
        <v>37</v>
      </c>
      <c r="N17" s="19">
        <f>SUM(N4:N15)</f>
        <v>2166.3409000000001</v>
      </c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97494-97E5-4F60-8F3A-CFE67288F151}">
  <dimension ref="A1:D7"/>
  <sheetViews>
    <sheetView workbookViewId="0">
      <selection activeCell="C5" sqref="C5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3" t="s">
        <v>5</v>
      </c>
      <c r="B1" s="3"/>
      <c r="C1" s="3"/>
      <c r="D1" s="3"/>
    </row>
    <row r="3" spans="1:4" x14ac:dyDescent="0.25">
      <c r="A3" s="6" t="s">
        <v>3</v>
      </c>
      <c r="B3" s="20" t="s">
        <v>39</v>
      </c>
    </row>
    <row r="4" spans="1:4" ht="29.25" customHeight="1" x14ac:dyDescent="0.25">
      <c r="A4" s="7" t="s">
        <v>0</v>
      </c>
      <c r="B4" s="21">
        <f ca="1">DATE(YEAR(TODAY()),MONTH(TODAY()),23)</f>
        <v>44400</v>
      </c>
    </row>
    <row r="5" spans="1:4" x14ac:dyDescent="0.25">
      <c r="A5" s="6" t="s">
        <v>4</v>
      </c>
      <c r="B5" s="22"/>
    </row>
    <row r="6" spans="1:4" x14ac:dyDescent="0.25">
      <c r="A6" s="9" t="s">
        <v>10</v>
      </c>
      <c r="B6" s="22">
        <f>B5-SUM(B8:B50)</f>
        <v>0</v>
      </c>
    </row>
    <row r="7" spans="1:4" ht="33" customHeight="1" x14ac:dyDescent="0.25">
      <c r="A7" s="12" t="s">
        <v>6</v>
      </c>
      <c r="B7" s="13" t="s">
        <v>7</v>
      </c>
      <c r="C7" s="13" t="s">
        <v>8</v>
      </c>
      <c r="D7" s="13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E499-6B13-4118-A088-280CD6B6C637}">
  <dimension ref="A1:D7"/>
  <sheetViews>
    <sheetView workbookViewId="0">
      <selection activeCell="C5" sqref="C5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3" t="s">
        <v>5</v>
      </c>
      <c r="B1" s="3"/>
      <c r="C1" s="3"/>
      <c r="D1" s="3"/>
    </row>
    <row r="3" spans="1:4" x14ac:dyDescent="0.25">
      <c r="A3" s="6" t="s">
        <v>3</v>
      </c>
      <c r="B3" s="20" t="s">
        <v>18</v>
      </c>
    </row>
    <row r="4" spans="1:4" ht="29.25" customHeight="1" x14ac:dyDescent="0.25">
      <c r="A4" s="7" t="s">
        <v>0</v>
      </c>
      <c r="B4" s="21">
        <f ca="1">DATE(YEAR(TODAY()),MONTH(TODAY()),15)</f>
        <v>44392</v>
      </c>
    </row>
    <row r="5" spans="1:4" x14ac:dyDescent="0.25">
      <c r="A5" s="6" t="s">
        <v>4</v>
      </c>
      <c r="B5" s="22"/>
    </row>
    <row r="6" spans="1:4" x14ac:dyDescent="0.25">
      <c r="A6" s="9" t="s">
        <v>10</v>
      </c>
      <c r="B6" s="22">
        <f>B5-SUM(B8:B50)</f>
        <v>0</v>
      </c>
    </row>
    <row r="7" spans="1:4" ht="33" customHeight="1" x14ac:dyDescent="0.25">
      <c r="A7" s="12" t="s">
        <v>6</v>
      </c>
      <c r="B7" s="13" t="s">
        <v>7</v>
      </c>
      <c r="C7" s="13" t="s">
        <v>8</v>
      </c>
      <c r="D7" s="13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C3D96-C6FD-43DA-97E5-E81F1BD14AD3}">
  <dimension ref="A1:D7"/>
  <sheetViews>
    <sheetView workbookViewId="0">
      <selection activeCell="C5" sqref="C5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3" t="s">
        <v>5</v>
      </c>
      <c r="B1" s="3"/>
      <c r="C1" s="3"/>
      <c r="D1" s="3"/>
    </row>
    <row r="3" spans="1:4" x14ac:dyDescent="0.25">
      <c r="A3" s="6" t="s">
        <v>3</v>
      </c>
      <c r="B3" s="20" t="s">
        <v>40</v>
      </c>
    </row>
    <row r="4" spans="1:4" ht="29.25" customHeight="1" x14ac:dyDescent="0.25">
      <c r="A4" s="7" t="s">
        <v>0</v>
      </c>
      <c r="B4" s="21">
        <f ca="1">DATE(YEAR(TODAY()),MONTH(TODAY()),20)</f>
        <v>44397</v>
      </c>
    </row>
    <row r="5" spans="1:4" x14ac:dyDescent="0.25">
      <c r="A5" s="6" t="s">
        <v>4</v>
      </c>
      <c r="B5" s="22"/>
    </row>
    <row r="6" spans="1:4" x14ac:dyDescent="0.25">
      <c r="A6" s="9" t="s">
        <v>10</v>
      </c>
      <c r="B6" s="22">
        <f>B5-SUM(B8:B50)</f>
        <v>0</v>
      </c>
    </row>
    <row r="7" spans="1:4" ht="33" customHeight="1" x14ac:dyDescent="0.25">
      <c r="A7" s="12" t="s">
        <v>6</v>
      </c>
      <c r="B7" s="13" t="s">
        <v>7</v>
      </c>
      <c r="C7" s="13" t="s">
        <v>8</v>
      </c>
      <c r="D7" s="13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8475-F6C0-4D84-8473-A8DF6A2CE66D}">
  <dimension ref="A1:D7"/>
  <sheetViews>
    <sheetView tabSelected="1" workbookViewId="0">
      <selection activeCell="F14" sqref="F14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3" t="s">
        <v>5</v>
      </c>
      <c r="B1" s="3"/>
      <c r="C1" s="3"/>
      <c r="D1" s="3"/>
    </row>
    <row r="3" spans="1:4" x14ac:dyDescent="0.25">
      <c r="A3" s="6" t="s">
        <v>3</v>
      </c>
      <c r="B3" s="20" t="s">
        <v>41</v>
      </c>
    </row>
    <row r="4" spans="1:4" ht="29.25" customHeight="1" x14ac:dyDescent="0.25">
      <c r="A4" s="7" t="s">
        <v>0</v>
      </c>
      <c r="B4" s="21">
        <f ca="1">DATE(YEAR(TODAY()),MONTH(TODAY()),1)</f>
        <v>44378</v>
      </c>
    </row>
    <row r="5" spans="1:4" x14ac:dyDescent="0.25">
      <c r="A5" s="6" t="s">
        <v>4</v>
      </c>
      <c r="B5" s="22"/>
    </row>
    <row r="6" spans="1:4" x14ac:dyDescent="0.25">
      <c r="A6" s="9" t="s">
        <v>10</v>
      </c>
      <c r="B6" s="22">
        <f>B5-SUM(B8:B50)</f>
        <v>0</v>
      </c>
    </row>
    <row r="7" spans="1:4" ht="33" customHeight="1" x14ac:dyDescent="0.25">
      <c r="A7" s="12" t="s">
        <v>6</v>
      </c>
      <c r="B7" s="13" t="s">
        <v>7</v>
      </c>
      <c r="C7" s="13" t="s">
        <v>8</v>
      </c>
      <c r="D7" s="13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5908-8744-4337-8CA2-D660F759BA51}">
  <dimension ref="A1:E9"/>
  <sheetViews>
    <sheetView workbookViewId="0">
      <selection activeCell="C4" sqref="C4"/>
    </sheetView>
  </sheetViews>
  <sheetFormatPr defaultRowHeight="15" x14ac:dyDescent="0.25"/>
  <cols>
    <col min="1" max="1" width="14.140625" customWidth="1"/>
    <col min="2" max="2" width="13.42578125" customWidth="1"/>
    <col min="4" max="4" width="12.28515625" customWidth="1"/>
  </cols>
  <sheetData>
    <row r="1" spans="1:5" ht="15.75" x14ac:dyDescent="0.25">
      <c r="A1" s="2" t="s">
        <v>5</v>
      </c>
      <c r="B1" s="2"/>
      <c r="C1" s="2"/>
      <c r="D1" s="2"/>
    </row>
    <row r="3" spans="1:5" x14ac:dyDescent="0.25">
      <c r="A3" s="4" t="s">
        <v>3</v>
      </c>
      <c r="B3" s="23" t="s">
        <v>1</v>
      </c>
      <c r="C3" s="1"/>
      <c r="D3" s="1"/>
      <c r="E3" s="1"/>
    </row>
    <row r="4" spans="1:5" ht="29.25" customHeight="1" x14ac:dyDescent="0.25">
      <c r="A4" s="4" t="s">
        <v>0</v>
      </c>
      <c r="B4" s="21" t="s">
        <v>11</v>
      </c>
    </row>
    <row r="5" spans="1:5" x14ac:dyDescent="0.25">
      <c r="A5" s="5" t="s">
        <v>4</v>
      </c>
      <c r="B5" s="22">
        <v>2145.44</v>
      </c>
    </row>
    <row r="6" spans="1:5" x14ac:dyDescent="0.25">
      <c r="A6" s="8" t="s">
        <v>10</v>
      </c>
      <c r="B6" s="22">
        <f>SUM(B8:B100)-B5</f>
        <v>0.24000000000023647</v>
      </c>
    </row>
    <row r="7" spans="1:5" ht="30" x14ac:dyDescent="0.25">
      <c r="A7" s="10" t="s">
        <v>6</v>
      </c>
      <c r="B7" s="11" t="s">
        <v>7</v>
      </c>
      <c r="C7" s="11" t="s">
        <v>8</v>
      </c>
      <c r="D7" s="11" t="s">
        <v>9</v>
      </c>
    </row>
    <row r="8" spans="1:5" x14ac:dyDescent="0.25">
      <c r="A8" t="s">
        <v>2</v>
      </c>
      <c r="B8" s="15">
        <v>1454.68</v>
      </c>
      <c r="D8" s="15">
        <f>B8+(B8*C8)</f>
        <v>1454.68</v>
      </c>
    </row>
    <row r="9" spans="1:5" x14ac:dyDescent="0.25">
      <c r="A9" t="s">
        <v>12</v>
      </c>
      <c r="B9" s="15">
        <v>691</v>
      </c>
      <c r="C9" s="14">
        <v>2.9899999999999999E-2</v>
      </c>
      <c r="D9" s="15">
        <f>B9+(B9*C9)</f>
        <v>711.66089999999997</v>
      </c>
    </row>
  </sheetData>
  <conditionalFormatting sqref="B6">
    <cfRule type="expression" dxfId="1" priority="1">
      <formula>B6&gt;0</formula>
    </cfRule>
    <cfRule type="expression" dxfId="0" priority="2">
      <formula>B6&lt;0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DB1C-A1C0-4F8F-9017-A55D6DC2D2D3}">
  <dimension ref="A1:D8"/>
  <sheetViews>
    <sheetView workbookViewId="0">
      <selection activeCell="D5" sqref="D5"/>
    </sheetView>
  </sheetViews>
  <sheetFormatPr defaultRowHeight="15" x14ac:dyDescent="0.25"/>
  <cols>
    <col min="1" max="1" width="13.28515625" bestFit="1" customWidth="1"/>
    <col min="2" max="2" width="12.7109375" bestFit="1" customWidth="1"/>
    <col min="4" max="4" width="12.5703125" bestFit="1" customWidth="1"/>
  </cols>
  <sheetData>
    <row r="1" spans="1:4" ht="15.75" x14ac:dyDescent="0.25">
      <c r="A1" s="3" t="s">
        <v>5</v>
      </c>
      <c r="B1" s="3"/>
      <c r="C1" s="3"/>
      <c r="D1" s="3"/>
    </row>
    <row r="3" spans="1:4" x14ac:dyDescent="0.25">
      <c r="A3" s="6" t="s">
        <v>3</v>
      </c>
      <c r="B3" s="20" t="s">
        <v>15</v>
      </c>
    </row>
    <row r="4" spans="1:4" ht="29.25" customHeight="1" x14ac:dyDescent="0.25">
      <c r="A4" s="7" t="s">
        <v>0</v>
      </c>
      <c r="B4" s="21">
        <f ca="1">DATE(YEAR(TODAY()),MONTH(TODAY()),1)</f>
        <v>44378</v>
      </c>
    </row>
    <row r="5" spans="1:4" x14ac:dyDescent="0.25">
      <c r="A5" s="6" t="s">
        <v>4</v>
      </c>
      <c r="B5" s="22"/>
    </row>
    <row r="6" spans="1:4" x14ac:dyDescent="0.25">
      <c r="A6" s="9" t="s">
        <v>10</v>
      </c>
      <c r="B6" s="22">
        <f>B5-SUM(B8:B50)</f>
        <v>0</v>
      </c>
    </row>
    <row r="7" spans="1:4" ht="33" customHeight="1" x14ac:dyDescent="0.25">
      <c r="A7" s="12" t="s">
        <v>6</v>
      </c>
      <c r="B7" s="13" t="s">
        <v>7</v>
      </c>
      <c r="C7" s="13" t="s">
        <v>8</v>
      </c>
      <c r="D7" s="13" t="s">
        <v>9</v>
      </c>
    </row>
    <row r="8" spans="1:4" x14ac:dyDescent="0.25">
      <c r="A8" s="16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9D33-16DF-4412-B30B-7D6F586B862A}">
  <dimension ref="A1:D7"/>
  <sheetViews>
    <sheetView workbookViewId="0">
      <selection activeCell="C4" sqref="C4"/>
    </sheetView>
  </sheetViews>
  <sheetFormatPr defaultRowHeight="15" x14ac:dyDescent="0.25"/>
  <cols>
    <col min="1" max="1" width="13.28515625" customWidth="1"/>
    <col min="2" max="2" width="12.7109375" bestFit="1" customWidth="1"/>
    <col min="4" max="4" width="12.5703125" bestFit="1" customWidth="1"/>
  </cols>
  <sheetData>
    <row r="1" spans="1:4" ht="15.75" x14ac:dyDescent="0.25">
      <c r="A1" s="3" t="s">
        <v>5</v>
      </c>
      <c r="B1" s="3"/>
      <c r="C1" s="3"/>
      <c r="D1" s="3"/>
    </row>
    <row r="3" spans="1:4" x14ac:dyDescent="0.25">
      <c r="A3" s="6" t="s">
        <v>3</v>
      </c>
      <c r="B3" s="20" t="s">
        <v>2</v>
      </c>
    </row>
    <row r="4" spans="1:4" ht="30" customHeight="1" x14ac:dyDescent="0.25">
      <c r="A4" s="7" t="s">
        <v>0</v>
      </c>
      <c r="B4" s="21">
        <f ca="1">DATE(YEAR(TODAY()),MONTH(TODAY()),30)</f>
        <v>44407</v>
      </c>
    </row>
    <row r="5" spans="1:4" x14ac:dyDescent="0.25">
      <c r="A5" s="6" t="s">
        <v>4</v>
      </c>
      <c r="B5" s="22">
        <v>1490</v>
      </c>
    </row>
    <row r="6" spans="1:4" x14ac:dyDescent="0.25">
      <c r="A6" s="9" t="s">
        <v>10</v>
      </c>
      <c r="B6" s="22">
        <f>B5-SUM(B8:B50)</f>
        <v>1490</v>
      </c>
    </row>
    <row r="7" spans="1:4" ht="32.25" customHeight="1" x14ac:dyDescent="0.25">
      <c r="A7" s="12" t="s">
        <v>6</v>
      </c>
      <c r="B7" s="13" t="s">
        <v>7</v>
      </c>
      <c r="C7" s="13" t="s">
        <v>8</v>
      </c>
      <c r="D7" s="13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B710F-A621-459B-A3AF-BD892281BF3E}">
  <dimension ref="A1:D7"/>
  <sheetViews>
    <sheetView workbookViewId="0">
      <selection activeCell="E4" sqref="E4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3" t="s">
        <v>5</v>
      </c>
      <c r="B1" s="3"/>
      <c r="C1" s="3"/>
      <c r="D1" s="3"/>
    </row>
    <row r="3" spans="1:4" x14ac:dyDescent="0.25">
      <c r="A3" s="6" t="s">
        <v>3</v>
      </c>
      <c r="B3" s="20" t="s">
        <v>22</v>
      </c>
    </row>
    <row r="4" spans="1:4" ht="29.25" customHeight="1" x14ac:dyDescent="0.25">
      <c r="A4" s="7" t="s">
        <v>0</v>
      </c>
      <c r="B4" s="21">
        <f ca="1">DATE(YEAR(TODAY()),MONTH(TODAY()),26)</f>
        <v>44403</v>
      </c>
    </row>
    <row r="5" spans="1:4" x14ac:dyDescent="0.25">
      <c r="A5" s="6" t="s">
        <v>4</v>
      </c>
      <c r="B5" s="22"/>
    </row>
    <row r="6" spans="1:4" x14ac:dyDescent="0.25">
      <c r="A6" s="9" t="s">
        <v>10</v>
      </c>
      <c r="B6" s="22">
        <f>B5-SUM(B8:B50)</f>
        <v>0</v>
      </c>
    </row>
    <row r="7" spans="1:4" ht="33" customHeight="1" x14ac:dyDescent="0.25">
      <c r="A7" s="12" t="s">
        <v>6</v>
      </c>
      <c r="B7" s="13" t="s">
        <v>7</v>
      </c>
      <c r="C7" s="13" t="s">
        <v>8</v>
      </c>
      <c r="D7" s="13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AFEED-63E3-4A11-BED6-4027AF91113A}">
  <dimension ref="A1:D7"/>
  <sheetViews>
    <sheetView workbookViewId="0">
      <selection activeCell="B3" sqref="B3:B6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3" t="s">
        <v>5</v>
      </c>
      <c r="B1" s="3"/>
      <c r="C1" s="3"/>
      <c r="D1" s="3"/>
    </row>
    <row r="3" spans="1:4" x14ac:dyDescent="0.25">
      <c r="A3" s="6" t="s">
        <v>3</v>
      </c>
      <c r="B3" s="20" t="s">
        <v>38</v>
      </c>
    </row>
    <row r="4" spans="1:4" ht="29.25" customHeight="1" x14ac:dyDescent="0.25">
      <c r="A4" s="7" t="s">
        <v>0</v>
      </c>
      <c r="B4" s="21">
        <f ca="1">DATE(YEAR(TODAY()),MONTH(TODAY()),25)</f>
        <v>44402</v>
      </c>
    </row>
    <row r="5" spans="1:4" x14ac:dyDescent="0.25">
      <c r="A5" s="6" t="s">
        <v>4</v>
      </c>
      <c r="B5" s="22"/>
    </row>
    <row r="6" spans="1:4" x14ac:dyDescent="0.25">
      <c r="A6" s="9" t="s">
        <v>10</v>
      </c>
      <c r="B6" s="22">
        <f>B5-SUM(B8:B50)</f>
        <v>0</v>
      </c>
    </row>
    <row r="7" spans="1:4" ht="33" customHeight="1" x14ac:dyDescent="0.25">
      <c r="A7" s="12" t="s">
        <v>6</v>
      </c>
      <c r="B7" s="13" t="s">
        <v>7</v>
      </c>
      <c r="C7" s="13" t="s">
        <v>8</v>
      </c>
      <c r="D7" s="13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3E79A-CF4A-465B-8306-0A05560BE560}">
  <dimension ref="A1:D7"/>
  <sheetViews>
    <sheetView workbookViewId="0">
      <selection activeCell="G4" sqref="G4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3" t="s">
        <v>5</v>
      </c>
      <c r="B1" s="3"/>
      <c r="C1" s="3"/>
      <c r="D1" s="3"/>
    </row>
    <row r="3" spans="1:4" x14ac:dyDescent="0.25">
      <c r="A3" s="6" t="s">
        <v>3</v>
      </c>
      <c r="B3" s="20" t="s">
        <v>17</v>
      </c>
    </row>
    <row r="4" spans="1:4" ht="29.25" customHeight="1" x14ac:dyDescent="0.25">
      <c r="A4" s="7" t="s">
        <v>0</v>
      </c>
      <c r="B4" s="21">
        <f ca="1">DATE(YEAR(TODAY()),MONTH(TODAY()),13)</f>
        <v>44390</v>
      </c>
    </row>
    <row r="5" spans="1:4" x14ac:dyDescent="0.25">
      <c r="A5" s="6" t="s">
        <v>4</v>
      </c>
      <c r="B5" s="22"/>
    </row>
    <row r="6" spans="1:4" x14ac:dyDescent="0.25">
      <c r="A6" s="9" t="s">
        <v>10</v>
      </c>
      <c r="B6" s="22">
        <f>B5-SUM(B8:B50)</f>
        <v>0</v>
      </c>
    </row>
    <row r="7" spans="1:4" ht="33" customHeight="1" x14ac:dyDescent="0.25">
      <c r="A7" s="12" t="s">
        <v>6</v>
      </c>
      <c r="B7" s="13" t="s">
        <v>7</v>
      </c>
      <c r="C7" s="13" t="s">
        <v>8</v>
      </c>
      <c r="D7" s="13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4827-B216-4DB1-96A0-8496EEA1B442}">
  <dimension ref="A1:D7"/>
  <sheetViews>
    <sheetView workbookViewId="0">
      <selection activeCell="D4" sqref="D4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3" t="s">
        <v>5</v>
      </c>
      <c r="B1" s="3"/>
      <c r="C1" s="3"/>
      <c r="D1" s="3"/>
    </row>
    <row r="3" spans="1:4" x14ac:dyDescent="0.25">
      <c r="A3" s="6" t="s">
        <v>3</v>
      </c>
      <c r="B3" s="20" t="s">
        <v>16</v>
      </c>
    </row>
    <row r="4" spans="1:4" ht="29.25" customHeight="1" x14ac:dyDescent="0.25">
      <c r="A4" s="7" t="s">
        <v>0</v>
      </c>
      <c r="B4" s="21">
        <f ca="1">DATE(YEAR(TODAY()),MONTH(TODAY()),9)</f>
        <v>44386</v>
      </c>
    </row>
    <row r="5" spans="1:4" x14ac:dyDescent="0.25">
      <c r="A5" s="6" t="s">
        <v>4</v>
      </c>
      <c r="B5" s="22">
        <v>1577.82</v>
      </c>
    </row>
    <row r="6" spans="1:4" x14ac:dyDescent="0.25">
      <c r="A6" s="9" t="s">
        <v>10</v>
      </c>
      <c r="B6" s="22">
        <f>B5-SUM(B8:B50)</f>
        <v>1577.82</v>
      </c>
    </row>
    <row r="7" spans="1:4" ht="33" customHeight="1" x14ac:dyDescent="0.25">
      <c r="A7" s="12" t="s">
        <v>6</v>
      </c>
      <c r="B7" s="13" t="s">
        <v>7</v>
      </c>
      <c r="C7" s="13" t="s">
        <v>8</v>
      </c>
      <c r="D7" s="13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07A7-A97F-4F67-BB9A-FB39A1DC8EB4}">
  <dimension ref="A1:D7"/>
  <sheetViews>
    <sheetView workbookViewId="0">
      <selection activeCell="B5" sqref="B5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3" t="s">
        <v>5</v>
      </c>
      <c r="B1" s="3"/>
      <c r="C1" s="3"/>
      <c r="D1" s="3"/>
    </row>
    <row r="3" spans="1:4" x14ac:dyDescent="0.25">
      <c r="A3" s="6" t="s">
        <v>3</v>
      </c>
      <c r="B3" s="20" t="s">
        <v>19</v>
      </c>
    </row>
    <row r="4" spans="1:4" ht="29.25" customHeight="1" x14ac:dyDescent="0.25">
      <c r="A4" s="7" t="s">
        <v>0</v>
      </c>
      <c r="B4" s="21">
        <f ca="1">DATE(YEAR(TODAY()),MONTH(TODAY()),17)</f>
        <v>44394</v>
      </c>
    </row>
    <row r="5" spans="1:4" x14ac:dyDescent="0.25">
      <c r="A5" s="6" t="s">
        <v>4</v>
      </c>
      <c r="B5" s="20"/>
    </row>
    <row r="6" spans="1:4" x14ac:dyDescent="0.25">
      <c r="A6" s="9" t="s">
        <v>10</v>
      </c>
      <c r="B6" s="20">
        <f>B5-SUM(B8:B50)</f>
        <v>0</v>
      </c>
    </row>
    <row r="7" spans="1:4" ht="33" customHeight="1" x14ac:dyDescent="0.25">
      <c r="A7" s="12" t="s">
        <v>6</v>
      </c>
      <c r="B7" s="13" t="s">
        <v>7</v>
      </c>
      <c r="C7" s="13" t="s">
        <v>8</v>
      </c>
      <c r="D7" s="13" t="s">
        <v>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RESUMO</vt:lpstr>
      <vt:lpstr>AZUL-8403</vt:lpstr>
      <vt:lpstr>MELIUZ-9014</vt:lpstr>
      <vt:lpstr>FREE-6561</vt:lpstr>
      <vt:lpstr>ZERO-6716</vt:lpstr>
      <vt:lpstr>LATAM-6890</vt:lpstr>
      <vt:lpstr>NUBANK-3089</vt:lpstr>
      <vt:lpstr>NCARD-7410</vt:lpstr>
      <vt:lpstr>CLICK-3205</vt:lpstr>
      <vt:lpstr>GOLD-7069</vt:lpstr>
      <vt:lpstr>INTER-9891</vt:lpstr>
      <vt:lpstr>PAG-4982</vt:lpstr>
      <vt:lpstr>C6-2485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Ross</dc:creator>
  <cp:lastModifiedBy>Junior Ross</cp:lastModifiedBy>
  <dcterms:created xsi:type="dcterms:W3CDTF">2021-07-04T03:24:25Z</dcterms:created>
  <dcterms:modified xsi:type="dcterms:W3CDTF">2021-07-05T23:10:25Z</dcterms:modified>
</cp:coreProperties>
</file>