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105" yWindow="-105" windowWidth="16605" windowHeight="9435" tabRatio="867" activeTab="14"/>
  </bookViews>
  <sheets>
    <sheet name="001" sheetId="1" r:id="rId1"/>
    <sheet name="002" sheetId="34" r:id="rId2"/>
    <sheet name="003" sheetId="35" r:id="rId3"/>
    <sheet name="004" sheetId="36" r:id="rId4"/>
    <sheet name="005" sheetId="37" r:id="rId5"/>
    <sheet name="006" sheetId="33" r:id="rId6"/>
    <sheet name="007" sheetId="38" r:id="rId7"/>
    <sheet name="008" sheetId="39" r:id="rId8"/>
    <sheet name="009" sheetId="40" r:id="rId9"/>
    <sheet name="010" sheetId="41" r:id="rId10"/>
    <sheet name="011" sheetId="42" r:id="rId11"/>
    <sheet name="012" sheetId="43" r:id="rId12"/>
    <sheet name="FORMULÁRIO" sheetId="44" r:id="rId13"/>
    <sheet name="SIMULAÇÃO" sheetId="45" r:id="rId14"/>
    <sheet name="Plan1" sheetId="46" r:id="rId15"/>
  </sheets>
  <definedNames>
    <definedName name="_xlnm.Print_Area" localSheetId="0">'001'!$A$1:$BH$72</definedName>
    <definedName name="_xlnm.Print_Area" localSheetId="1">'002'!$A$1:$BH$84</definedName>
    <definedName name="_xlnm.Print_Area" localSheetId="2">'003'!$A$1:$BH$81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0" i="46" l="1"/>
  <c r="Q19" i="46"/>
  <c r="C19" i="46"/>
  <c r="AZ14" i="46"/>
  <c r="AZ13" i="46"/>
  <c r="AZ6" i="46"/>
  <c r="AZ7" i="46"/>
  <c r="AZ8" i="46"/>
  <c r="AZ9" i="46"/>
  <c r="AZ10" i="46"/>
  <c r="AZ11" i="46"/>
  <c r="AZ12" i="46"/>
  <c r="AZ5" i="46"/>
  <c r="AL6" i="46"/>
  <c r="AL7" i="46"/>
  <c r="AL8" i="46"/>
  <c r="AL9" i="46"/>
  <c r="AL10" i="46"/>
  <c r="AL11" i="46"/>
  <c r="AL12" i="46"/>
  <c r="AL5" i="46"/>
  <c r="BB25" i="36"/>
  <c r="BB24" i="36"/>
  <c r="BB23" i="36"/>
  <c r="AE25" i="36"/>
  <c r="AE24" i="36"/>
  <c r="AE23" i="36"/>
  <c r="AS11" i="36"/>
  <c r="AS10" i="36"/>
  <c r="AS9" i="36"/>
  <c r="AS8" i="36"/>
  <c r="AS7" i="36"/>
  <c r="AS6" i="36"/>
  <c r="AH66" i="35" l="1"/>
  <c r="AH65" i="35"/>
  <c r="AH64" i="35"/>
  <c r="AH63" i="35"/>
  <c r="AH62" i="35"/>
  <c r="AH61" i="35"/>
  <c r="AH60" i="35"/>
  <c r="AH59" i="35"/>
  <c r="L74" i="35" s="1"/>
  <c r="BB74" i="35"/>
  <c r="AV74" i="35"/>
  <c r="AP74" i="35"/>
  <c r="AJ74" i="35"/>
  <c r="AD74" i="35"/>
  <c r="X74" i="35"/>
  <c r="R74" i="35"/>
  <c r="AW53" i="35"/>
  <c r="BB73" i="35" s="1"/>
  <c r="AW52" i="35"/>
  <c r="AV73" i="35" s="1"/>
  <c r="AW51" i="35"/>
  <c r="AP73" i="35" s="1"/>
  <c r="AW50" i="35"/>
  <c r="AJ73" i="35" s="1"/>
  <c r="U56" i="35"/>
  <c r="U53" i="35"/>
  <c r="AD73" i="35" s="1"/>
  <c r="U52" i="35"/>
  <c r="X73" i="35" s="1"/>
  <c r="U51" i="35"/>
  <c r="R73" i="35" s="1"/>
  <c r="U50" i="35"/>
  <c r="L73" i="35" s="1"/>
  <c r="D71" i="1"/>
  <c r="B69" i="1"/>
  <c r="W12" i="1"/>
  <c r="B12" i="1"/>
  <c r="AV10" i="1"/>
  <c r="AR12" i="1"/>
  <c r="AF12" i="1"/>
  <c r="B10" i="1"/>
  <c r="AZ8" i="1"/>
  <c r="B8" i="1"/>
  <c r="B6" i="1"/>
  <c r="AX20" i="41"/>
  <c r="AX19" i="41"/>
  <c r="AX21" i="41" s="1"/>
  <c r="AQ12" i="41"/>
  <c r="AS17" i="39" l="1"/>
  <c r="AS16" i="39"/>
  <c r="AS15" i="39"/>
  <c r="AS14" i="39"/>
  <c r="Q21" i="39"/>
  <c r="Q20" i="39"/>
  <c r="Q19" i="39"/>
  <c r="Q18" i="39"/>
  <c r="Q17" i="39"/>
  <c r="Q16" i="39"/>
  <c r="Q15" i="39"/>
  <c r="Q14" i="39"/>
  <c r="X15" i="39"/>
  <c r="AE14" i="39"/>
  <c r="AE15" i="39"/>
  <c r="AE16" i="39"/>
  <c r="AE17" i="39"/>
  <c r="AE18" i="39"/>
  <c r="AE19" i="39"/>
  <c r="AE20" i="39"/>
  <c r="AE21" i="39"/>
  <c r="J21" i="39"/>
  <c r="J20" i="39"/>
  <c r="J19" i="39"/>
  <c r="J18" i="39"/>
  <c r="J17" i="39"/>
  <c r="J16" i="39"/>
  <c r="J15" i="39"/>
  <c r="J14" i="39"/>
  <c r="AL19" i="39" l="1"/>
  <c r="AL15" i="39"/>
  <c r="AL17" i="39"/>
  <c r="AL18" i="39"/>
  <c r="AL20" i="39"/>
  <c r="AL14" i="39"/>
  <c r="AZ14" i="39" s="1"/>
  <c r="AL21" i="39"/>
  <c r="AZ15" i="39"/>
  <c r="AZ17" i="39"/>
  <c r="AL16" i="39"/>
  <c r="AZ16" i="39" s="1"/>
  <c r="AI82" i="38"/>
  <c r="AX81" i="38"/>
  <c r="AX80" i="38"/>
  <c r="AQ73" i="38"/>
  <c r="AI62" i="38"/>
  <c r="AX61" i="38"/>
  <c r="AX60" i="38"/>
  <c r="AQ53" i="38"/>
  <c r="AI42" i="38"/>
  <c r="AX41" i="38"/>
  <c r="AX40" i="38"/>
  <c r="AQ33" i="38"/>
  <c r="AI22" i="38"/>
  <c r="AX21" i="38"/>
  <c r="AX20" i="38"/>
  <c r="AQ13" i="38"/>
  <c r="AH81" i="33"/>
  <c r="AW80" i="33"/>
  <c r="AW79" i="33"/>
  <c r="AP72" i="33"/>
  <c r="AH61" i="33"/>
  <c r="AW60" i="33"/>
  <c r="AW61" i="33" s="1"/>
  <c r="AW59" i="33"/>
  <c r="AP52" i="33"/>
  <c r="AH41" i="33"/>
  <c r="AW40" i="33"/>
  <c r="AW39" i="33"/>
  <c r="AP32" i="33"/>
  <c r="AX22" i="38" l="1"/>
  <c r="AS18" i="39" s="1"/>
  <c r="AZ18" i="39" s="1"/>
  <c r="AX42" i="38"/>
  <c r="AS19" i="39" s="1"/>
  <c r="AZ19" i="39" s="1"/>
  <c r="AX62" i="38"/>
  <c r="AS20" i="39" s="1"/>
  <c r="AZ20" i="39" s="1"/>
  <c r="AX82" i="38"/>
  <c r="AS21" i="39" s="1"/>
  <c r="AZ21" i="39" s="1"/>
  <c r="AW41" i="33"/>
  <c r="AW81" i="33"/>
  <c r="AW20" i="33"/>
  <c r="AW19" i="33"/>
  <c r="AH21" i="33"/>
  <c r="AP12" i="33"/>
  <c r="AZ22" i="39" l="1"/>
  <c r="AZ23" i="39" s="1"/>
  <c r="O33" i="39" s="1"/>
  <c r="AQ34" i="39" s="1"/>
  <c r="AW21" i="33"/>
  <c r="AS27" i="36"/>
  <c r="AJ76" i="35"/>
  <c r="AL54" i="35"/>
  <c r="AK33" i="39" l="1"/>
  <c r="AQ39" i="1"/>
  <c r="AQ40" i="1"/>
  <c r="AW39" i="1" l="1"/>
  <c r="AW40" i="1" l="1"/>
  <c r="AW42" i="1" s="1"/>
  <c r="AW44" i="1" l="1"/>
</calcChain>
</file>

<file path=xl/sharedStrings.xml><?xml version="1.0" encoding="utf-8"?>
<sst xmlns="http://schemas.openxmlformats.org/spreadsheetml/2006/main" count="721" uniqueCount="263">
  <si>
    <t>CEP</t>
  </si>
  <si>
    <t>CIDADE</t>
  </si>
  <si>
    <t>SOLICITANTE</t>
  </si>
  <si>
    <t>ESTADO</t>
  </si>
  <si>
    <t>LOCAL/ DATA</t>
  </si>
  <si>
    <t>=</t>
  </si>
  <si>
    <t>Total</t>
  </si>
  <si>
    <t>coef.de liquidez</t>
  </si>
  <si>
    <t>x</t>
  </si>
  <si>
    <t>DATA DA VISTORIA</t>
  </si>
  <si>
    <t>Inferior</t>
  </si>
  <si>
    <t>Superior</t>
  </si>
  <si>
    <t>01</t>
  </si>
  <si>
    <t>02</t>
  </si>
  <si>
    <t>03</t>
  </si>
  <si>
    <t>04</t>
  </si>
  <si>
    <t>05</t>
  </si>
  <si>
    <t>06</t>
  </si>
  <si>
    <t>07</t>
  </si>
  <si>
    <t>08</t>
  </si>
  <si>
    <t>VALOR CALCULADO DO IMÓVEL</t>
  </si>
  <si>
    <t>VALOR FINAL</t>
  </si>
  <si>
    <t>SOMA</t>
  </si>
  <si>
    <t>PROPRIETÁRIO DO IMÓVEL</t>
  </si>
  <si>
    <t>Média</t>
  </si>
  <si>
    <t>O imóvel apresenta vícios de construção ?</t>
  </si>
  <si>
    <t>AVALIADOR:</t>
  </si>
  <si>
    <t>ASSINATURA DO AVALIADOR</t>
  </si>
  <si>
    <t xml:space="preserve"> CONSIDERAÇÕES GERAIS</t>
  </si>
  <si>
    <t>INFORMAÇÕES DO AVALIADOR</t>
  </si>
  <si>
    <t>Considerando-se as atuais condições do mercado imobiliário local e liquidez do imóvel avaliando, o mesmo constitui bom investimento?</t>
  </si>
  <si>
    <t>LAUDO TÉCNICO</t>
  </si>
  <si>
    <t>AVALIAÇÃO DE IMÓVEL RURAL</t>
  </si>
  <si>
    <t>LOCALIZAÇÃO GEOGRÁFICA DO IMÓVEL</t>
  </si>
  <si>
    <t>REGIÃO</t>
  </si>
  <si>
    <t>DENOMINAÇÃO</t>
  </si>
  <si>
    <t>Valor das benfeitorias =</t>
  </si>
  <si>
    <t>Valor da terra nua =</t>
  </si>
  <si>
    <t>Considerando-se as benfeitorias, a qualidade das terras  e sua localização, o imóvel apresenta visualmente condições de ser ocupado/comercializado?</t>
  </si>
  <si>
    <t>CLASSES</t>
  </si>
  <si>
    <t>ÁREAS (há)</t>
  </si>
  <si>
    <t>I</t>
  </si>
  <si>
    <t>II</t>
  </si>
  <si>
    <t>III</t>
  </si>
  <si>
    <t>IV</t>
  </si>
  <si>
    <t>V</t>
  </si>
  <si>
    <t>VI</t>
  </si>
  <si>
    <t>VII</t>
  </si>
  <si>
    <t>CLASSE II - Terras com limitações moderadas de uso apresentando riscos moderados de degradação.</t>
  </si>
  <si>
    <t>VIII</t>
  </si>
  <si>
    <t>Classes</t>
  </si>
  <si>
    <t>Área (há)</t>
  </si>
  <si>
    <t>Estrada não pavimentada - viável apenas para animais e veículos hipomóveis</t>
  </si>
  <si>
    <t>Estrada não pavimentada - tráfego restrito no período das chuvas</t>
  </si>
  <si>
    <t>Ótimo</t>
  </si>
  <si>
    <t>Bom</t>
  </si>
  <si>
    <t>Muito bom</t>
  </si>
  <si>
    <t>Desfavorável</t>
  </si>
  <si>
    <t>Mau</t>
  </si>
  <si>
    <t>Péssimo</t>
  </si>
  <si>
    <t>INFORMAÇÕES GERAIS</t>
  </si>
  <si>
    <t>FP da gleba</t>
  </si>
  <si>
    <t>FATOR DE PONDERAÇÃO DOS IMÓVEIS EM FUNÇÃO DE SUAS TERRAS</t>
  </si>
  <si>
    <t>FATOR DE PONDERAÇÃO DO IMÓVEL</t>
  </si>
  <si>
    <t xml:space="preserve"> ACESSO AO IMÓVEL</t>
  </si>
  <si>
    <t>FATORES DE PONDERAÇÃO APLICÁVEIS  EM FUNÇÃO DAS CONDIÇÕES DE</t>
  </si>
  <si>
    <t>Condições</t>
  </si>
  <si>
    <t>Fatores de</t>
  </si>
  <si>
    <t>Ponderação</t>
  </si>
  <si>
    <t>Rodovia pavimentada com tráfego permanente</t>
  </si>
  <si>
    <t>Rodovia não pavimentada com tráfego permanente</t>
  </si>
  <si>
    <t>Estrada não pavimentada com tráfego restrito nas chuvas</t>
  </si>
  <si>
    <t>Estrada não pavimentada com tráfego inviável nas chuvas</t>
  </si>
  <si>
    <t>Estrada não pavimentada com tráfego restrito durante todo o ano</t>
  </si>
  <si>
    <t>Estrada não pavimentada viável apenas para animais e veiculos hipomóveis</t>
  </si>
  <si>
    <t>Identificação do acesso</t>
  </si>
  <si>
    <t>Situação</t>
  </si>
  <si>
    <t>F.P. para situação do 1º trecho</t>
  </si>
  <si>
    <t>F.P. para situação do 2º trecho</t>
  </si>
  <si>
    <t>F.P. para situação do 3º trecho</t>
  </si>
  <si>
    <t>Distância do 1º trecho (km)</t>
  </si>
  <si>
    <t>Distância do 2º trecho (km)</t>
  </si>
  <si>
    <t>Distância do 3º trecho (km)</t>
  </si>
  <si>
    <t>Fator de Ponderação para acesso ao imóvel</t>
  </si>
  <si>
    <t>INFORMAÇÕES NECESSÁRIAS PARA CÁLCULOS DO FATOR DE PONDERAÇÃO PARA ACESSO</t>
  </si>
  <si>
    <t>CRITÉRIOS UTILIZADOS PARA AVALIAÇÃO DAS BENFEITORIAS PRODUTIVAS</t>
  </si>
  <si>
    <t>(CULTURAS)</t>
  </si>
  <si>
    <t>IDADES APARENTES  E SEUS ASPECTOS FÍSICOS E NUTRICIONAIS</t>
  </si>
  <si>
    <t>FATORES DE DEPRECIAÇÃO APLICADOS Á CAFEICULTURA EM FUNÇÃO DE SUAS</t>
  </si>
  <si>
    <t>Aspecto</t>
  </si>
  <si>
    <t>5 a 10</t>
  </si>
  <si>
    <t>10 a 15</t>
  </si>
  <si>
    <t>15 a 20</t>
  </si>
  <si>
    <t>e Nutricional</t>
  </si>
  <si>
    <t>Depreciação</t>
  </si>
  <si>
    <t>Ruim</t>
  </si>
  <si>
    <t>Idade aparente (anos)</t>
  </si>
  <si>
    <t>&lt;5</t>
  </si>
  <si>
    <t>&gt;20</t>
  </si>
  <si>
    <t xml:space="preserve">Fatores </t>
  </si>
  <si>
    <t xml:space="preserve">de </t>
  </si>
  <si>
    <t>Fitossanitário</t>
  </si>
  <si>
    <t>FATORES DE DEPRECIAÇÃO APLICADOS AO CANAVIAL EM FUNÇÃO DE SUAS</t>
  </si>
  <si>
    <t>&lt;3</t>
  </si>
  <si>
    <t>3 a 5</t>
  </si>
  <si>
    <t>5 a 8</t>
  </si>
  <si>
    <t>8 a 12</t>
  </si>
  <si>
    <t>FATORES DE DEPRECIAÇÃO APLICADOS ÁS PASTAGENS EM FUNÇÃO DE SUAS</t>
  </si>
  <si>
    <t>CRITÉRIOS  PARA AVALIAÇÃO DE ESSENCIAS FLORESTAIS HOMOGÊNEAS</t>
  </si>
  <si>
    <t>(EUCAPITO)</t>
  </si>
  <si>
    <t>(EDIFICAÇÕES, CONSTRUÇÕES, INSTALAÇÕES, MELHORAMENTOS, ETC)</t>
  </si>
  <si>
    <t>FATORES DE DEPRECIAÇÃO FÍSICA E FUNCIONAL APLICADOS ÀS BENFEITORIAS</t>
  </si>
  <si>
    <t>RURAIS NÃO PRODUTIVAS</t>
  </si>
  <si>
    <t>Física</t>
  </si>
  <si>
    <t>Bom - 80%</t>
  </si>
  <si>
    <t>Regular - 60%</t>
  </si>
  <si>
    <t>Precário - 40%</t>
  </si>
  <si>
    <t>Máu - 20%</t>
  </si>
  <si>
    <t>Péssimo - 0%</t>
  </si>
  <si>
    <t>Ótimo - 100%</t>
  </si>
  <si>
    <t>Depreciação Funcional</t>
  </si>
  <si>
    <t>100% utilizada</t>
  </si>
  <si>
    <t>ou Ótima</t>
  </si>
  <si>
    <t>75% utilizada</t>
  </si>
  <si>
    <t>ou Média</t>
  </si>
  <si>
    <t>50% utilizada</t>
  </si>
  <si>
    <t>ou Regular</t>
  </si>
  <si>
    <t>20% utilizada ou</t>
  </si>
  <si>
    <t>valor residual</t>
  </si>
  <si>
    <t>CRITÉRIOS UTILIZADOS PARA AVALIAÇÃO DAS BENFEITORIAS RURAIS NÃO PRODUTIVAS</t>
  </si>
  <si>
    <t>INFORMAÇÕES COLETADAS DURANTE VISTORIA À REGIÃO</t>
  </si>
  <si>
    <t>PESQUISA E TRATAMENTO DE INFORMAÇÕES SOBRE</t>
  </si>
  <si>
    <t>MERCADO IMOBILIÁRIO REGIONAL</t>
  </si>
  <si>
    <t>Localização</t>
  </si>
  <si>
    <t>Município</t>
  </si>
  <si>
    <t>Outras</t>
  </si>
  <si>
    <t>informações</t>
  </si>
  <si>
    <t>F.P. da gleba</t>
  </si>
  <si>
    <t>Elemento Pesquisado</t>
  </si>
  <si>
    <t>Lugar</t>
  </si>
  <si>
    <t>Coordenadas geográficas ou geodésicas - 23K</t>
  </si>
  <si>
    <t>Fator de Ponderação do 1º trecho</t>
  </si>
  <si>
    <t>Fator de Ponderação do 2º trecho</t>
  </si>
  <si>
    <t>Fator de Ponderação do 3º trecho</t>
  </si>
  <si>
    <t>Distância (km) 1º trecho</t>
  </si>
  <si>
    <t>Distância (km) 2º trecho</t>
  </si>
  <si>
    <t>Distância (km) 3º trecho</t>
  </si>
  <si>
    <t>Data vistoria</t>
  </si>
  <si>
    <t>Valor p/venda (R$)</t>
  </si>
  <si>
    <t>Valor benfeitorias (R$)</t>
  </si>
  <si>
    <t>Valor terra nua (R$)</t>
  </si>
  <si>
    <t>Identificação dos Fatores de Ponderação para Classes de Capacidade de Uso dos solos</t>
  </si>
  <si>
    <t>Classe</t>
  </si>
  <si>
    <t xml:space="preserve">                             Fator de Ponderação para Situação</t>
  </si>
  <si>
    <t xml:space="preserve">                             Fator de Ponderação para terras</t>
  </si>
  <si>
    <t xml:space="preserve">                            Fator de Homogeneização do Elemento Pesquisado</t>
  </si>
  <si>
    <t>SÍNTESE DO ELEMENTO PESQUISADO</t>
  </si>
  <si>
    <t>CÁLCULO DA MÉIA GERAL</t>
  </si>
  <si>
    <t>Elemento</t>
  </si>
  <si>
    <t>Pesquisado</t>
  </si>
  <si>
    <t xml:space="preserve">Data da </t>
  </si>
  <si>
    <t>transação</t>
  </si>
  <si>
    <t>Área do</t>
  </si>
  <si>
    <t xml:space="preserve">imóvel (há) </t>
  </si>
  <si>
    <t xml:space="preserve">Valor da </t>
  </si>
  <si>
    <t>transação (R$)</t>
  </si>
  <si>
    <t>Valor das</t>
  </si>
  <si>
    <t>benfeit. (R$)</t>
  </si>
  <si>
    <t>Valor da</t>
  </si>
  <si>
    <t>terra nua (R$)</t>
  </si>
  <si>
    <t xml:space="preserve">Fator de </t>
  </si>
  <si>
    <t>homogeneização</t>
  </si>
  <si>
    <t>Valor</t>
  </si>
  <si>
    <t>homogeneizado</t>
  </si>
  <si>
    <t>para terra nua</t>
  </si>
  <si>
    <t>(R$/ha)</t>
  </si>
  <si>
    <t>S  O  M  A</t>
  </si>
  <si>
    <t>MÉDIA GERAL</t>
  </si>
  <si>
    <t>saneamento</t>
  </si>
  <si>
    <t>Fator de</t>
  </si>
  <si>
    <t>Limites</t>
  </si>
  <si>
    <t>SANEAMENTO AMOSTRAL</t>
  </si>
  <si>
    <t>Superior (R$)</t>
  </si>
  <si>
    <t>Inferior (R$)</t>
  </si>
  <si>
    <t>Geral - (R$)</t>
  </si>
  <si>
    <t>xxxx</t>
  </si>
  <si>
    <t>DESCRIÇÃO DO IMÓVEL AVALIANDO</t>
  </si>
  <si>
    <t>UTM 23K - 506.526,32 mE; 7.648.902,09 mS</t>
  </si>
  <si>
    <t>Acesso ao imóvel</t>
  </si>
  <si>
    <t>Área do imóvel</t>
  </si>
  <si>
    <t>O Sítio Santa Cruz conta com 10,6526 hectares de terras</t>
  </si>
  <si>
    <t>Classificação das terras por Classes de Capacidade de Usos</t>
  </si>
  <si>
    <t xml:space="preserve">O imóvel avaliando é composto por </t>
  </si>
  <si>
    <t>hectares de terras, sendo 111,50</t>
  </si>
  <si>
    <t xml:space="preserve"> IMÓVEL AVALIANDO</t>
  </si>
  <si>
    <t>IDENTIFICAÇÃO DAS  POSSÍVEIS CLASSES DE CAPACIDADE DE USOS</t>
  </si>
  <si>
    <t>DE TERRAS ENCONTRÁVEIS NO IMÓVEL AVALIANDO</t>
  </si>
  <si>
    <t xml:space="preserve">DESENVOLVIMENTO DOS CÁLCULOS EM FUNÇÃO DA PESQUISA DE DADOS </t>
  </si>
  <si>
    <t>ENCONTRADOS NO MERCADO IMOBILIÁRIO REGIONAL</t>
  </si>
  <si>
    <t>TRATAMENTO DAS INFORMAÇÕES OBTIDAS RELATIVAS AO IMÓVEL RURAL</t>
  </si>
  <si>
    <t xml:space="preserve">                            Fator de Homogeneização do Imóvel Avaliando</t>
  </si>
  <si>
    <t>IMÓVEL AVALIANDO</t>
  </si>
  <si>
    <t>E CÁLCULOS DE SEUS FATORES</t>
  </si>
  <si>
    <t>SÍNTESE DOS CÁLCULOS DOS FATORES</t>
  </si>
  <si>
    <t xml:space="preserve">                                   Fator de Ponderação para Situação</t>
  </si>
  <si>
    <t xml:space="preserve">                              Fator de Ponderação para terras</t>
  </si>
  <si>
    <t xml:space="preserve">Solicitante - </t>
  </si>
  <si>
    <t>Proprietário do imóvel:-</t>
  </si>
  <si>
    <t>Data da vistoria:-</t>
  </si>
  <si>
    <t>Coordenadas geográficas do imóvel:-</t>
  </si>
  <si>
    <t>Município:-</t>
  </si>
  <si>
    <t>Denominação:-</t>
  </si>
  <si>
    <t>Local e data Data do laudo:-</t>
  </si>
  <si>
    <t>Nome/crea do avaliador:-</t>
  </si>
  <si>
    <t>Classes de terras encontradas no imóvel</t>
  </si>
  <si>
    <t>TERRAS</t>
  </si>
  <si>
    <t>FONSECA</t>
  </si>
  <si>
    <t xml:space="preserve">COORDENADAS UTM 23K - 555.666,66mE e 7.888.999,33mS       </t>
  </si>
  <si>
    <t>SÃO JOÃO DA BOA VISTA</t>
  </si>
  <si>
    <t>SP</t>
  </si>
  <si>
    <t>Região do imóvel:-</t>
  </si>
  <si>
    <t>BOQUEIRÃO DO JUCA</t>
  </si>
  <si>
    <t>SÍTIO BOQUEIRÃO</t>
  </si>
  <si>
    <t>CEP do município</t>
  </si>
  <si>
    <t>25.999-32</t>
  </si>
  <si>
    <t>Marcelo de Almeida Pereira Filho = Crea/SP 222.777</t>
  </si>
  <si>
    <t>Barueri  29 de fevereiro de 2.022</t>
  </si>
  <si>
    <t>Fator Pondera</t>
  </si>
  <si>
    <t>CLASSIFICAÇÃO E ÁREA DAS TERRAS</t>
  </si>
  <si>
    <t>FATORES DE PONERAÇÃO</t>
  </si>
  <si>
    <t>CLASSES DE CAPACIDADE DE USO</t>
  </si>
  <si>
    <t>Fatores de Ponderação para acesso</t>
  </si>
  <si>
    <t>Òtimo</t>
  </si>
  <si>
    <t>Máu</t>
  </si>
  <si>
    <t>Condição</t>
  </si>
  <si>
    <t>Identificação</t>
  </si>
  <si>
    <t>Estrada pavimentada - tráfego permanente</t>
  </si>
  <si>
    <t>Estrada não pavimentada - tráfego permanente</t>
  </si>
  <si>
    <t>Estrada não pavimentada - tráfego inviável no período das chuvas</t>
  </si>
  <si>
    <t>Estrada não pavimentada - tráfego restrito durante todo ano</t>
  </si>
  <si>
    <t>Pastagem</t>
  </si>
  <si>
    <t>Canavial</t>
  </si>
  <si>
    <t>Cafeicultura</t>
  </si>
  <si>
    <t>Benfeitorias não produtivas</t>
  </si>
  <si>
    <t>CÁLCULOS DA MÉDIA GERAL</t>
  </si>
  <si>
    <t>Data</t>
  </si>
  <si>
    <t>da</t>
  </si>
  <si>
    <t>imóvel</t>
  </si>
  <si>
    <t>(há)</t>
  </si>
  <si>
    <t>(R$)</t>
  </si>
  <si>
    <t xml:space="preserve">Valor das </t>
  </si>
  <si>
    <t>benfeitorias</t>
  </si>
  <si>
    <t>terra nua</t>
  </si>
  <si>
    <t>homogenei-</t>
  </si>
  <si>
    <t>zação</t>
  </si>
  <si>
    <t>Valor homog</t>
  </si>
  <si>
    <t>p/ terra nua</t>
  </si>
  <si>
    <t>(R$/há)</t>
  </si>
  <si>
    <t>S  o  m  a</t>
  </si>
  <si>
    <t>Média Geral</t>
  </si>
  <si>
    <t>Geral</t>
  </si>
  <si>
    <t>Saneamento</t>
  </si>
  <si>
    <t>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</si>
</sst>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R$ &quot;#,##0.00_);\(&quot;R$ &quot;#,##0.00\)"/>
    <numFmt numFmtId="165" formatCode="#,##0.000"/>
    <numFmt numFmtId="166" formatCode="0.000"/>
    <numFmt numFmtId="167" formatCode="0.000000"/>
    <numFmt numFmtId="168" formatCode="[$-416]mmm\-yy;@"/>
    <numFmt numFmtId="169" formatCode="0.0"/>
    <numFmt numFmtId="170" formatCode="[$-416]d\ \ mmmm\,\ yyyy;@"/>
  </numFmts>
  <fonts count="29" x14ac:knownFonts="1">
    <font>
      <sz val="10"/>
      <name val="Arial"/>
    </font>
    <font>
      <sz val="10"/>
      <name val="Arial"/>
      <family val="2"/>
    </font>
    <font>
      <sz val="9"/>
      <name val="Arial"/>
      <family val="2"/>
    </font>
    <font>
      <sz val="7"/>
      <name val="Arial"/>
      <family val="2"/>
    </font>
    <font>
      <sz val="12"/>
      <name val="Arial"/>
      <family val="2"/>
    </font>
    <font>
      <sz val="10"/>
      <name val="Arial"/>
      <family val="2"/>
    </font>
    <font>
      <b/>
      <sz val="10"/>
      <name val="Arial"/>
      <family val="2"/>
    </font>
    <font>
      <b/>
      <sz val="9"/>
      <name val="Arial"/>
      <family val="2"/>
    </font>
    <font>
      <b/>
      <sz val="7"/>
      <name val="Arial"/>
      <family val="2"/>
    </font>
    <font>
      <b/>
      <sz val="8"/>
      <name val="Arial"/>
      <family val="2"/>
    </font>
    <font>
      <sz val="8"/>
      <name val="Arial"/>
      <family val="2"/>
    </font>
    <font>
      <b/>
      <sz val="18"/>
      <name val="Arial"/>
      <family val="2"/>
    </font>
    <font>
      <sz val="11"/>
      <name val="Arial"/>
      <family val="2"/>
    </font>
    <font>
      <b/>
      <sz val="13"/>
      <name val="Arial"/>
      <family val="2"/>
    </font>
    <font>
      <b/>
      <sz val="10"/>
      <color indexed="39"/>
      <name val="Arial"/>
      <family val="2"/>
    </font>
    <font>
      <sz val="10.5"/>
      <name val="Arial"/>
      <family val="2"/>
    </font>
    <font>
      <sz val="10"/>
      <color indexed="10"/>
      <name val="Arial"/>
      <family val="2"/>
    </font>
    <font>
      <b/>
      <i/>
      <sz val="10"/>
      <name val="Arial"/>
      <family val="2"/>
    </font>
    <font>
      <b/>
      <i/>
      <sz val="10"/>
      <color indexed="10"/>
      <name val="Arial"/>
      <family val="2"/>
    </font>
    <font>
      <sz val="7"/>
      <color indexed="10"/>
      <name val="Arial"/>
      <family val="2"/>
    </font>
    <font>
      <sz val="8"/>
      <color rgb="FF000000"/>
      <name val="Tahoma"/>
      <family val="2"/>
    </font>
    <font>
      <sz val="7"/>
      <color rgb="FFFF0000"/>
      <name val="Arial"/>
      <family val="2"/>
    </font>
    <font>
      <sz val="10"/>
      <color rgb="FFFF0000"/>
      <name val="Arial"/>
      <family val="2"/>
    </font>
    <font>
      <sz val="12"/>
      <color rgb="FFFF0000"/>
      <name val="Arial"/>
      <family val="2"/>
    </font>
    <font>
      <sz val="10.5"/>
      <color rgb="FFFF0000"/>
      <name val="Arial"/>
      <family val="2"/>
    </font>
    <font>
      <b/>
      <sz val="11"/>
      <name val="Arial"/>
      <family val="2"/>
    </font>
    <font>
      <b/>
      <sz val="12"/>
      <name val="Arial"/>
      <family val="2"/>
    </font>
    <font>
      <sz val="9"/>
      <name val="Calibri"/>
      <family val="2"/>
      <scheme val="minor"/>
    </font>
    <font>
      <sz val="8"/>
      <color theme="0"/>
      <name val="Arial"/>
      <family val="2"/>
    </font>
  </fonts>
  <fills count="14">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FF66CC"/>
        <bgColor indexed="64"/>
      </patternFill>
    </fill>
  </fills>
  <borders count="46">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medium">
        <color indexed="64"/>
      </left>
      <right/>
      <top/>
      <bottom/>
      <diagonal/>
    </border>
    <border>
      <left style="medium">
        <color indexed="64"/>
      </left>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top/>
      <bottom style="medium">
        <color indexed="64"/>
      </bottom>
      <diagonal/>
    </border>
    <border>
      <left/>
      <right/>
      <top/>
      <bottom style="hair">
        <color indexed="64"/>
      </bottom>
      <diagonal/>
    </border>
    <border>
      <left/>
      <right style="hair">
        <color indexed="64"/>
      </right>
      <top/>
      <bottom style="medium">
        <color indexed="64"/>
      </bottom>
      <diagonal/>
    </border>
    <border>
      <left style="hair">
        <color indexed="64"/>
      </left>
      <right style="hair">
        <color indexed="64"/>
      </right>
      <top/>
      <bottom/>
      <diagonal/>
    </border>
    <border>
      <left/>
      <right style="medium">
        <color indexed="64"/>
      </right>
      <top/>
      <bottom style="hair">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s>
  <cellStyleXfs count="1">
    <xf numFmtId="0" fontId="0" fillId="0" borderId="0"/>
  </cellStyleXfs>
  <cellXfs count="686">
    <xf numFmtId="0" fontId="0" fillId="0" borderId="0" xfId="0"/>
    <xf numFmtId="0" fontId="3" fillId="0" borderId="0" xfId="0" applyFont="1" applyBorder="1"/>
    <xf numFmtId="0" fontId="5" fillId="0" borderId="0" xfId="0" applyFont="1"/>
    <xf numFmtId="0" fontId="3" fillId="0" borderId="0" xfId="0" applyFont="1"/>
    <xf numFmtId="0" fontId="5" fillId="0" borderId="0" xfId="0" applyFont="1" applyBorder="1"/>
    <xf numFmtId="0" fontId="3" fillId="0" borderId="3"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8" fillId="2" borderId="3"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12" fillId="0" borderId="0" xfId="0" applyFont="1" applyAlignment="1">
      <alignment vertical="center"/>
    </xf>
    <xf numFmtId="0" fontId="2" fillId="0" borderId="16" xfId="0" applyFont="1" applyBorder="1" applyAlignment="1">
      <alignment vertical="center"/>
    </xf>
    <xf numFmtId="0" fontId="3" fillId="0" borderId="18" xfId="0" applyFont="1" applyBorder="1" applyAlignment="1">
      <alignment vertical="center"/>
    </xf>
    <xf numFmtId="0" fontId="7" fillId="0" borderId="16" xfId="0" applyFont="1" applyBorder="1" applyAlignment="1">
      <alignment vertical="center"/>
    </xf>
    <xf numFmtId="0" fontId="8" fillId="0" borderId="16"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15" fillId="0" borderId="0" xfId="0" applyFont="1" applyAlignment="1">
      <alignment vertical="center"/>
    </xf>
    <xf numFmtId="4" fontId="12" fillId="0" borderId="0" xfId="0" applyNumberFormat="1" applyFont="1" applyBorder="1" applyAlignment="1">
      <alignment horizontal="center" vertical="center"/>
    </xf>
    <xf numFmtId="0" fontId="3" fillId="0" borderId="19" xfId="0" applyFont="1" applyBorder="1" applyAlignment="1">
      <alignment vertical="center"/>
    </xf>
    <xf numFmtId="0" fontId="10" fillId="0" borderId="0" xfId="0" applyFont="1" applyBorder="1" applyAlignment="1">
      <alignment vertical="center"/>
    </xf>
    <xf numFmtId="0" fontId="0" fillId="0" borderId="0" xfId="0" applyBorder="1"/>
    <xf numFmtId="0" fontId="0" fillId="0" borderId="0" xfId="0" applyAlignment="1">
      <alignment vertical="center"/>
    </xf>
    <xf numFmtId="4" fontId="5" fillId="0" borderId="0" xfId="0" applyNumberFormat="1" applyFont="1" applyBorder="1" applyAlignment="1">
      <alignment horizontal="center" vertical="center"/>
    </xf>
    <xf numFmtId="164" fontId="5" fillId="0" borderId="0" xfId="0" applyNumberFormat="1" applyFont="1" applyBorder="1" applyAlignment="1">
      <alignment horizontal="center" vertical="center"/>
    </xf>
    <xf numFmtId="0" fontId="5" fillId="5" borderId="0" xfId="0" applyFont="1" applyFill="1"/>
    <xf numFmtId="0" fontId="3" fillId="5" borderId="0" xfId="0" applyFont="1" applyFill="1"/>
    <xf numFmtId="0" fontId="0" fillId="5" borderId="0" xfId="0" applyFill="1"/>
    <xf numFmtId="0" fontId="5" fillId="5" borderId="0" xfId="0" applyFont="1" applyFill="1" applyBorder="1"/>
    <xf numFmtId="0" fontId="11" fillId="5" borderId="0" xfId="0" applyFont="1" applyFill="1" applyBorder="1" applyAlignment="1">
      <alignment horizontal="center"/>
    </xf>
    <xf numFmtId="0" fontId="6" fillId="5" borderId="0" xfId="0" applyFont="1" applyFill="1" applyBorder="1" applyAlignment="1">
      <alignment horizontal="center" vertical="center"/>
    </xf>
    <xf numFmtId="0" fontId="8" fillId="5" borderId="0" xfId="0" applyFont="1" applyFill="1" applyBorder="1" applyAlignment="1">
      <alignment vertical="center"/>
    </xf>
    <xf numFmtId="0" fontId="3" fillId="5" borderId="0" xfId="0" applyFont="1" applyFill="1" applyBorder="1" applyAlignment="1">
      <alignment vertical="center"/>
    </xf>
    <xf numFmtId="0" fontId="12" fillId="5" borderId="0" xfId="0" applyFont="1" applyFill="1" applyBorder="1" applyAlignment="1">
      <alignment horizontal="center" vertical="center"/>
    </xf>
    <xf numFmtId="14" fontId="12" fillId="5" borderId="0" xfId="0" applyNumberFormat="1" applyFont="1" applyFill="1" applyBorder="1" applyAlignment="1">
      <alignment horizontal="center" vertical="center"/>
    </xf>
    <xf numFmtId="0" fontId="12" fillId="5" borderId="0" xfId="0"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0" fontId="0" fillId="5" borderId="0" xfId="0" applyFill="1" applyBorder="1" applyAlignment="1"/>
    <xf numFmtId="167" fontId="3" fillId="5" borderId="0" xfId="0" applyNumberFormat="1" applyFont="1" applyFill="1" applyBorder="1" applyAlignment="1">
      <alignment horizontal="center" vertical="center"/>
    </xf>
    <xf numFmtId="0" fontId="5" fillId="5" borderId="0" xfId="0" applyFont="1" applyFill="1" applyBorder="1" applyAlignment="1" applyProtection="1">
      <alignment horizontal="center" vertical="center"/>
      <protection locked="0"/>
    </xf>
    <xf numFmtId="0" fontId="16" fillId="5" borderId="0" xfId="0" applyFont="1" applyFill="1" applyBorder="1" applyAlignment="1">
      <alignment horizontal="left" vertical="center"/>
    </xf>
    <xf numFmtId="0" fontId="5" fillId="5" borderId="0" xfId="0" applyFont="1" applyFill="1" applyBorder="1" applyAlignment="1">
      <alignment horizontal="left" vertical="center"/>
    </xf>
    <xf numFmtId="0" fontId="4" fillId="5" borderId="0" xfId="0" applyFont="1" applyFill="1" applyBorder="1" applyAlignment="1">
      <alignment horizontal="center" vertical="center"/>
    </xf>
    <xf numFmtId="0" fontId="19" fillId="5" borderId="0" xfId="0" applyFont="1" applyFill="1" applyBorder="1" applyAlignment="1">
      <alignment horizontal="center" vertical="center"/>
    </xf>
    <xf numFmtId="0" fontId="18" fillId="5" borderId="0" xfId="0" applyFont="1" applyFill="1" applyBorder="1" applyAlignment="1">
      <alignment horizontal="left" vertical="center" wrapText="1"/>
    </xf>
    <xf numFmtId="0" fontId="3" fillId="5" borderId="0" xfId="0" applyFont="1" applyFill="1" applyAlignment="1">
      <alignment vertical="center"/>
    </xf>
    <xf numFmtId="0" fontId="12" fillId="5" borderId="0" xfId="0" applyFont="1" applyFill="1" applyAlignment="1">
      <alignment vertical="center"/>
    </xf>
    <xf numFmtId="0" fontId="4" fillId="5" borderId="0" xfId="0" applyFont="1" applyFill="1" applyBorder="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5" fillId="5" borderId="0" xfId="0" applyFont="1" applyFill="1" applyAlignment="1">
      <alignment vertical="center"/>
    </xf>
    <xf numFmtId="0" fontId="7" fillId="0" borderId="0" xfId="0" applyFont="1" applyBorder="1" applyAlignment="1">
      <alignment vertical="center"/>
    </xf>
    <xf numFmtId="0" fontId="5" fillId="5" borderId="31" xfId="0" applyFont="1" applyFill="1" applyBorder="1" applyAlignment="1"/>
    <xf numFmtId="0" fontId="5" fillId="5" borderId="38" xfId="0" applyFont="1" applyFill="1" applyBorder="1" applyAlignment="1"/>
    <xf numFmtId="0" fontId="21" fillId="0" borderId="21" xfId="0" applyFont="1" applyBorder="1" applyAlignment="1">
      <alignment vertical="center"/>
    </xf>
    <xf numFmtId="0" fontId="21" fillId="0" borderId="0" xfId="0" applyFont="1" applyBorder="1" applyAlignment="1">
      <alignment vertical="center"/>
    </xf>
    <xf numFmtId="0" fontId="21" fillId="0" borderId="3" xfId="0" applyFont="1" applyBorder="1" applyAlignment="1">
      <alignment vertical="center"/>
    </xf>
    <xf numFmtId="0" fontId="24" fillId="0" borderId="3" xfId="0" applyFont="1" applyBorder="1" applyAlignment="1">
      <alignment vertical="center"/>
    </xf>
    <xf numFmtId="0" fontId="24" fillId="0" borderId="0" xfId="0" applyFont="1" applyBorder="1" applyAlignment="1">
      <alignment vertical="center"/>
    </xf>
    <xf numFmtId="0" fontId="22" fillId="0" borderId="0" xfId="0" applyFont="1" applyAlignment="1"/>
    <xf numFmtId="0" fontId="22" fillId="0" borderId="4" xfId="0" applyFont="1" applyBorder="1" applyAlignment="1"/>
    <xf numFmtId="0" fontId="21" fillId="0" borderId="7" xfId="0" applyFont="1" applyBorder="1" applyAlignment="1">
      <alignment vertical="center"/>
    </xf>
    <xf numFmtId="0" fontId="22" fillId="0" borderId="3" xfId="0" applyFont="1" applyBorder="1" applyAlignment="1">
      <alignment vertical="center"/>
    </xf>
    <xf numFmtId="0" fontId="1" fillId="0" borderId="0" xfId="0" applyFont="1" applyFill="1" applyBorder="1" applyAlignment="1" applyProtection="1">
      <alignment vertical="center"/>
    </xf>
    <xf numFmtId="0" fontId="1" fillId="0" borderId="0" xfId="0" applyFont="1" applyBorder="1" applyAlignment="1">
      <alignment vertical="center"/>
    </xf>
    <xf numFmtId="0" fontId="4" fillId="0" borderId="0" xfId="0" applyFont="1" applyBorder="1" applyAlignment="1">
      <alignment horizontal="center"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0" fillId="0" borderId="0" xfId="0" applyBorder="1" applyAlignment="1"/>
    <xf numFmtId="0" fontId="0" fillId="0" borderId="0" xfId="0" applyAlignment="1"/>
    <xf numFmtId="4" fontId="10" fillId="0" borderId="38" xfId="0" applyNumberFormat="1" applyFont="1" applyBorder="1" applyAlignment="1" applyProtection="1">
      <alignment vertical="center"/>
      <protection locked="0"/>
    </xf>
    <xf numFmtId="4" fontId="10" fillId="0" borderId="34" xfId="0" applyNumberFormat="1" applyFont="1" applyBorder="1" applyAlignment="1" applyProtection="1">
      <alignment vertical="center"/>
      <protection locked="0"/>
    </xf>
    <xf numFmtId="0" fontId="0" fillId="7" borderId="0" xfId="0" applyFill="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 fillId="0" borderId="0" xfId="0" applyFont="1" applyBorder="1"/>
    <xf numFmtId="0" fontId="0" fillId="0" borderId="28" xfId="0" applyBorder="1" applyAlignment="1"/>
    <xf numFmtId="0" fontId="0" fillId="0" borderId="29" xfId="0" applyBorder="1" applyAlignment="1"/>
    <xf numFmtId="0" fontId="0" fillId="0" borderId="31" xfId="0" applyBorder="1" applyAlignment="1"/>
    <xf numFmtId="0" fontId="1" fillId="0" borderId="0" xfId="0" applyFont="1" applyBorder="1" applyAlignment="1"/>
    <xf numFmtId="4" fontId="0" fillId="0" borderId="0" xfId="0" applyNumberFormat="1" applyBorder="1" applyAlignment="1"/>
    <xf numFmtId="0" fontId="0" fillId="0" borderId="36" xfId="0" applyBorder="1"/>
    <xf numFmtId="0" fontId="1" fillId="0" borderId="28" xfId="0" applyFont="1" applyBorder="1" applyAlignment="1"/>
    <xf numFmtId="0" fontId="6" fillId="0" borderId="28" xfId="0" applyFont="1" applyBorder="1" applyAlignment="1"/>
    <xf numFmtId="166" fontId="0" fillId="0" borderId="29" xfId="0" applyNumberFormat="1" applyBorder="1" applyAlignment="1"/>
    <xf numFmtId="0" fontId="0" fillId="6" borderId="0" xfId="0" applyFill="1"/>
    <xf numFmtId="0" fontId="2" fillId="0" borderId="26" xfId="0" applyFont="1" applyBorder="1" applyAlignment="1">
      <alignment vertical="center"/>
    </xf>
    <xf numFmtId="166" fontId="2" fillId="0" borderId="0" xfId="0" applyNumberFormat="1" applyFont="1" applyBorder="1" applyAlignment="1">
      <alignment vertical="center"/>
    </xf>
    <xf numFmtId="0" fontId="2" fillId="0" borderId="31" xfId="0" applyFont="1" applyBorder="1" applyAlignment="1">
      <alignment vertical="center"/>
    </xf>
    <xf numFmtId="169" fontId="2" fillId="0" borderId="0" xfId="0" applyNumberFormat="1" applyFont="1" applyBorder="1" applyAlignment="1">
      <alignment vertical="center"/>
    </xf>
    <xf numFmtId="0" fontId="3" fillId="4" borderId="22" xfId="0" applyFont="1" applyFill="1" applyBorder="1" applyAlignment="1">
      <alignment vertical="center"/>
    </xf>
    <xf numFmtId="0" fontId="3" fillId="4" borderId="22" xfId="0" applyFont="1" applyFill="1" applyBorder="1" applyAlignment="1">
      <alignment horizontal="center" vertical="center"/>
    </xf>
    <xf numFmtId="2" fontId="0" fillId="0" borderId="0" xfId="0" applyNumberFormat="1" applyBorder="1" applyAlignment="1">
      <alignment vertical="center"/>
    </xf>
    <xf numFmtId="0" fontId="0" fillId="0" borderId="0" xfId="0" applyBorder="1" applyAlignment="1">
      <alignment vertical="center"/>
    </xf>
    <xf numFmtId="2" fontId="0" fillId="4" borderId="0" xfId="0" applyNumberFormat="1" applyFill="1" applyBorder="1" applyAlignment="1">
      <alignment vertical="center"/>
    </xf>
    <xf numFmtId="0" fontId="0" fillId="0" borderId="28" xfId="0" applyBorder="1" applyAlignment="1">
      <alignment vertical="center"/>
    </xf>
    <xf numFmtId="0" fontId="1" fillId="0" borderId="28" xfId="0" applyFont="1" applyBorder="1" applyAlignment="1">
      <alignment vertical="center"/>
    </xf>
    <xf numFmtId="2" fontId="0" fillId="4" borderId="28" xfId="0" applyNumberFormat="1" applyFill="1" applyBorder="1" applyAlignment="1">
      <alignment vertical="center"/>
    </xf>
    <xf numFmtId="2" fontId="0" fillId="6" borderId="28" xfId="0" applyNumberFormat="1" applyFill="1" applyBorder="1" applyAlignment="1">
      <alignment vertical="center"/>
    </xf>
    <xf numFmtId="2" fontId="0" fillId="6" borderId="0" xfId="0" applyNumberFormat="1" applyFill="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2" fontId="10" fillId="0" borderId="0" xfId="0" applyNumberFormat="1" applyFont="1" applyBorder="1" applyAlignment="1">
      <alignment horizontal="center" vertical="center"/>
    </xf>
    <xf numFmtId="0" fontId="0" fillId="4" borderId="0" xfId="0" applyFill="1"/>
    <xf numFmtId="0" fontId="6" fillId="0" borderId="0" xfId="0" applyFont="1" applyAlignment="1">
      <alignment horizontal="center" vertical="center"/>
    </xf>
    <xf numFmtId="0" fontId="10" fillId="6" borderId="22" xfId="0" applyFont="1" applyFill="1" applyBorder="1" applyAlignment="1">
      <alignment horizontal="center" vertical="center"/>
    </xf>
    <xf numFmtId="0" fontId="0" fillId="0" borderId="38" xfId="0" applyBorder="1" applyAlignment="1">
      <alignment vertical="center"/>
    </xf>
    <xf numFmtId="0" fontId="10" fillId="8" borderId="38" xfId="0" applyFont="1" applyFill="1" applyBorder="1" applyAlignment="1">
      <alignment vertical="center"/>
    </xf>
    <xf numFmtId="0" fontId="10" fillId="8" borderId="34" xfId="0" applyFont="1" applyFill="1" applyBorder="1" applyAlignment="1">
      <alignment vertical="center"/>
    </xf>
    <xf numFmtId="166" fontId="10" fillId="0" borderId="0" xfId="0" applyNumberFormat="1" applyFont="1" applyBorder="1" applyAlignment="1">
      <alignment horizontal="center"/>
    </xf>
    <xf numFmtId="0" fontId="10" fillId="6" borderId="0" xfId="0" applyFont="1" applyFill="1" applyBorder="1" applyAlignment="1">
      <alignment horizontal="center"/>
    </xf>
    <xf numFmtId="0" fontId="10" fillId="6" borderId="0" xfId="0" applyFont="1" applyFill="1" applyBorder="1" applyAlignment="1">
      <alignment horizontal="center" vertical="center"/>
    </xf>
    <xf numFmtId="49" fontId="10" fillId="6" borderId="0" xfId="0" applyNumberFormat="1" applyFont="1" applyFill="1" applyBorder="1" applyAlignment="1">
      <alignment horizontal="center" vertical="center"/>
    </xf>
    <xf numFmtId="0" fontId="10" fillId="6" borderId="0" xfId="0" applyFont="1" applyFill="1" applyBorder="1" applyAlignment="1">
      <alignment vertical="center"/>
    </xf>
    <xf numFmtId="0" fontId="3" fillId="6" borderId="22" xfId="0" applyFont="1" applyFill="1" applyBorder="1" applyAlignment="1">
      <alignment horizontal="center"/>
    </xf>
    <xf numFmtId="0" fontId="3" fillId="6" borderId="22" xfId="0" applyFont="1" applyFill="1" applyBorder="1" applyAlignment="1">
      <alignment horizontal="center" vertical="center"/>
    </xf>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10" fillId="0" borderId="32" xfId="0" applyFont="1" applyBorder="1" applyAlignment="1">
      <alignment vertical="center"/>
    </xf>
    <xf numFmtId="0" fontId="0" fillId="7" borderId="0" xfId="0" applyFill="1" applyAlignment="1">
      <alignment vertical="center"/>
    </xf>
    <xf numFmtId="0" fontId="2" fillId="0" borderId="0" xfId="0" applyFont="1" applyAlignment="1">
      <alignment horizontal="center" vertical="center"/>
    </xf>
    <xf numFmtId="0" fontId="27" fillId="0" borderId="0" xfId="0" applyFont="1"/>
    <xf numFmtId="0" fontId="1" fillId="0" borderId="0" xfId="0" applyFont="1" applyBorder="1" applyAlignment="1">
      <alignment horizontal="center"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10" fillId="8" borderId="0" xfId="0" applyFont="1" applyFill="1" applyBorder="1" applyAlignment="1">
      <alignment horizontal="center"/>
    </xf>
    <xf numFmtId="166" fontId="10" fillId="8" borderId="0" xfId="0" applyNumberFormat="1" applyFont="1" applyFill="1" applyBorder="1" applyAlignment="1">
      <alignment horizontal="center"/>
    </xf>
    <xf numFmtId="0" fontId="4" fillId="0" borderId="31" xfId="0" applyFont="1" applyBorder="1" applyAlignment="1">
      <alignment horizontal="center"/>
    </xf>
    <xf numFmtId="0" fontId="4" fillId="0" borderId="4" xfId="0" applyFont="1" applyBorder="1" applyAlignment="1">
      <alignment horizontal="center" vertical="center"/>
    </xf>
    <xf numFmtId="0" fontId="23" fillId="0" borderId="3"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14" fontId="12" fillId="0" borderId="0" xfId="0" applyNumberFormat="1" applyFont="1" applyBorder="1" applyAlignment="1">
      <alignment vertical="center"/>
    </xf>
    <xf numFmtId="0" fontId="3" fillId="0" borderId="0" xfId="0" applyFont="1" applyBorder="1" applyAlignment="1"/>
    <xf numFmtId="0" fontId="13" fillId="0" borderId="0" xfId="0" applyFont="1" applyBorder="1" applyAlignment="1">
      <alignment horizontal="left" vertical="center"/>
    </xf>
    <xf numFmtId="4"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1" fillId="2" borderId="0" xfId="0" applyFont="1" applyFill="1" applyBorder="1" applyAlignment="1">
      <alignment vertical="center"/>
    </xf>
    <xf numFmtId="14" fontId="1" fillId="0" borderId="0" xfId="0" applyNumberFormat="1" applyFont="1" applyBorder="1" applyAlignment="1">
      <alignment vertical="center"/>
    </xf>
    <xf numFmtId="170" fontId="1" fillId="0" borderId="26" xfId="0" applyNumberFormat="1" applyFont="1" applyBorder="1" applyAlignment="1">
      <alignment vertical="center"/>
    </xf>
    <xf numFmtId="165" fontId="0" fillId="0" borderId="0" xfId="0" applyNumberFormat="1" applyBorder="1" applyAlignment="1">
      <alignment vertical="center"/>
    </xf>
    <xf numFmtId="0" fontId="1" fillId="0" borderId="26" xfId="0" applyFont="1" applyBorder="1" applyAlignment="1">
      <alignment vertical="center"/>
    </xf>
    <xf numFmtId="166" fontId="0" fillId="0" borderId="0" xfId="0" applyNumberFormat="1" applyBorder="1" applyAlignment="1">
      <alignment vertical="center"/>
    </xf>
    <xf numFmtId="166" fontId="1" fillId="0" borderId="0" xfId="0" applyNumberFormat="1" applyFont="1" applyBorder="1" applyAlignment="1">
      <alignment vertical="center"/>
    </xf>
    <xf numFmtId="0" fontId="12" fillId="0" borderId="0" xfId="0" applyFont="1" applyBorder="1" applyAlignment="1"/>
    <xf numFmtId="0" fontId="1" fillId="0" borderId="31" xfId="0" applyFont="1" applyBorder="1" applyAlignment="1"/>
    <xf numFmtId="0" fontId="1" fillId="0" borderId="30" xfId="0" applyFont="1" applyBorder="1" applyAlignment="1"/>
    <xf numFmtId="0" fontId="1" fillId="0" borderId="32" xfId="0" applyFont="1" applyBorder="1" applyAlignment="1"/>
    <xf numFmtId="0" fontId="1" fillId="6" borderId="0" xfId="0" applyFont="1" applyFill="1" applyBorder="1" applyAlignment="1">
      <alignment horizontal="center" vertical="center"/>
    </xf>
    <xf numFmtId="0" fontId="0" fillId="6" borderId="0" xfId="0" applyFill="1" applyBorder="1" applyAlignment="1">
      <alignment horizontal="center" vertical="center"/>
    </xf>
    <xf numFmtId="2" fontId="0" fillId="6" borderId="0" xfId="0" applyNumberFormat="1" applyFill="1" applyBorder="1" applyAlignment="1">
      <alignment horizontal="center" vertical="center"/>
    </xf>
    <xf numFmtId="0" fontId="0" fillId="12" borderId="0" xfId="0" applyFill="1"/>
    <xf numFmtId="0" fontId="0" fillId="11" borderId="0" xfId="0" applyFill="1"/>
    <xf numFmtId="0" fontId="3" fillId="0" borderId="1" xfId="0" applyFont="1" applyBorder="1" applyAlignment="1">
      <alignment horizontal="center" vertical="center"/>
    </xf>
    <xf numFmtId="4" fontId="10" fillId="0" borderId="33" xfId="0" applyNumberFormat="1" applyFont="1" applyBorder="1" applyAlignment="1" applyProtection="1">
      <alignment horizontal="center" vertical="center"/>
      <protection locked="0"/>
    </xf>
    <xf numFmtId="4" fontId="10" fillId="0" borderId="38" xfId="0" applyNumberFormat="1" applyFont="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applyBorder="1" applyAlignment="1">
      <alignment vertical="center"/>
    </xf>
    <xf numFmtId="0" fontId="1" fillId="0" borderId="31" xfId="0" applyFont="1" applyBorder="1" applyAlignment="1">
      <alignment horizontal="center" vertical="center" wrapText="1"/>
    </xf>
    <xf numFmtId="0" fontId="1" fillId="0" borderId="3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5" xfId="0" applyFont="1" applyBorder="1" applyAlignment="1">
      <alignment horizontal="center"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1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24" xfId="0" applyFont="1" applyBorder="1" applyAlignment="1">
      <alignment horizontal="left" vertical="center"/>
    </xf>
    <xf numFmtId="0" fontId="3" fillId="0" borderId="42" xfId="0" applyFont="1" applyBorder="1" applyAlignment="1">
      <alignment horizontal="left" vertical="center"/>
    </xf>
    <xf numFmtId="0" fontId="3" fillId="0" borderId="38" xfId="0" applyFont="1" applyBorder="1" applyAlignment="1">
      <alignment horizontal="left" vertical="center"/>
    </xf>
    <xf numFmtId="0" fontId="3" fillId="0" borderId="43" xfId="0" applyFont="1" applyBorder="1" applyAlignment="1">
      <alignment horizontal="left" vertical="center"/>
    </xf>
    <xf numFmtId="0" fontId="3" fillId="0" borderId="40" xfId="0" applyFont="1" applyBorder="1" applyAlignment="1">
      <alignment horizontal="left" vertical="center"/>
    </xf>
    <xf numFmtId="0" fontId="3" fillId="0" borderId="26" xfId="0" applyFont="1" applyBorder="1" applyAlignment="1">
      <alignment horizontal="left"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 xfId="0" applyFont="1" applyBorder="1" applyAlignment="1">
      <alignment horizontal="left" vertical="center"/>
    </xf>
    <xf numFmtId="14" fontId="12" fillId="0" borderId="0" xfId="0" applyNumberFormat="1" applyFont="1" applyBorder="1" applyAlignment="1">
      <alignment horizontal="center" vertical="center"/>
    </xf>
    <xf numFmtId="14" fontId="12" fillId="0" borderId="4" xfId="0" applyNumberFormat="1"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164" fontId="12" fillId="0" borderId="11" xfId="0" applyNumberFormat="1" applyFont="1" applyBorder="1" applyAlignment="1">
      <alignment horizontal="center" vertical="center"/>
    </xf>
    <xf numFmtId="164" fontId="12" fillId="0" borderId="12" xfId="0" applyNumberFormat="1" applyFont="1" applyBorder="1" applyAlignment="1">
      <alignment horizontal="center" vertical="center"/>
    </xf>
    <xf numFmtId="164" fontId="12" fillId="0" borderId="13" xfId="0" applyNumberFormat="1" applyFont="1" applyBorder="1" applyAlignment="1">
      <alignment horizontal="center" vertical="center"/>
    </xf>
    <xf numFmtId="4" fontId="12" fillId="0" borderId="11" xfId="0" applyNumberFormat="1" applyFont="1" applyBorder="1" applyAlignment="1">
      <alignment horizontal="center" vertical="center"/>
    </xf>
    <xf numFmtId="4" fontId="12" fillId="0" borderId="12" xfId="0" applyNumberFormat="1" applyFont="1" applyBorder="1" applyAlignment="1">
      <alignment horizontal="center" vertical="center"/>
    </xf>
    <xf numFmtId="4" fontId="12" fillId="0" borderId="13"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0" fillId="0" borderId="1" xfId="0" applyFont="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horizontal="center" vertical="center"/>
    </xf>
    <xf numFmtId="0" fontId="22" fillId="0" borderId="0" xfId="0" applyFont="1" applyBorder="1" applyAlignment="1">
      <alignment horizontal="left" vertical="center"/>
    </xf>
    <xf numFmtId="0" fontId="22" fillId="0" borderId="4"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4" fillId="0" borderId="16"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3" fillId="0" borderId="33" xfId="0" applyFont="1" applyBorder="1" applyAlignment="1">
      <alignment horizontal="center"/>
    </xf>
    <xf numFmtId="0" fontId="3" fillId="0" borderId="38" xfId="0" applyFont="1" applyBorder="1" applyAlignment="1">
      <alignment horizontal="center"/>
    </xf>
    <xf numFmtId="0" fontId="3" fillId="0" borderId="34" xfId="0" applyFont="1" applyBorder="1" applyAlignment="1">
      <alignment horizontal="center"/>
    </xf>
    <xf numFmtId="164" fontId="25" fillId="0" borderId="38" xfId="0" applyNumberFormat="1" applyFont="1" applyFill="1" applyBorder="1" applyAlignment="1">
      <alignment horizontal="center" vertical="center"/>
    </xf>
    <xf numFmtId="164" fontId="25" fillId="0" borderId="34" xfId="0" applyNumberFormat="1" applyFont="1" applyFill="1" applyBorder="1" applyAlignment="1">
      <alignment horizontal="center" vertical="center"/>
    </xf>
    <xf numFmtId="0" fontId="7" fillId="0" borderId="33" xfId="0" applyFont="1" applyBorder="1" applyAlignment="1">
      <alignment horizontal="right" vertical="center"/>
    </xf>
    <xf numFmtId="0" fontId="7" fillId="0" borderId="38" xfId="0" applyFont="1" applyBorder="1" applyAlignment="1">
      <alignment horizontal="right" vertical="center"/>
    </xf>
    <xf numFmtId="0" fontId="7" fillId="0" borderId="34" xfId="0" applyFont="1" applyBorder="1" applyAlignment="1">
      <alignment horizontal="right" vertical="center"/>
    </xf>
    <xf numFmtId="0" fontId="7" fillId="0" borderId="16" xfId="0" applyFont="1" applyBorder="1" applyAlignment="1">
      <alignment horizontal="center" vertical="center"/>
    </xf>
    <xf numFmtId="0" fontId="2" fillId="0" borderId="33" xfId="0" applyFont="1" applyBorder="1" applyAlignment="1">
      <alignment horizontal="right" vertical="center"/>
    </xf>
    <xf numFmtId="0" fontId="2" fillId="0" borderId="38" xfId="0" applyFont="1" applyBorder="1" applyAlignment="1">
      <alignment horizontal="right" vertical="center"/>
    </xf>
    <xf numFmtId="0" fontId="2" fillId="0" borderId="34" xfId="0" applyFont="1" applyBorder="1" applyAlignment="1">
      <alignment horizontal="right" vertical="center"/>
    </xf>
    <xf numFmtId="4" fontId="10" fillId="0" borderId="34" xfId="0" applyNumberFormat="1" applyFont="1" applyBorder="1" applyAlignment="1" applyProtection="1">
      <alignment horizontal="center" vertical="center"/>
      <protection locked="0"/>
    </xf>
    <xf numFmtId="0" fontId="26" fillId="0" borderId="26" xfId="0" applyFont="1" applyBorder="1" applyAlignment="1">
      <alignment horizontal="center" vertical="center"/>
    </xf>
    <xf numFmtId="0" fontId="26" fillId="0" borderId="0"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center" vertical="center"/>
    </xf>
    <xf numFmtId="0" fontId="4" fillId="0" borderId="29" xfId="0" applyFont="1" applyBorder="1" applyAlignment="1">
      <alignment horizontal="center" vertical="center"/>
    </xf>
    <xf numFmtId="0" fontId="0" fillId="7" borderId="0" xfId="0" applyFill="1" applyAlignment="1">
      <alignment horizontal="center"/>
    </xf>
    <xf numFmtId="165" fontId="0" fillId="0" borderId="28" xfId="0" applyNumberFormat="1" applyBorder="1" applyAlignment="1">
      <alignment horizontal="center"/>
    </xf>
    <xf numFmtId="165" fontId="0" fillId="0" borderId="0" xfId="0" applyNumberFormat="1" applyBorder="1" applyAlignment="1">
      <alignment horizontal="center"/>
    </xf>
    <xf numFmtId="165" fontId="0" fillId="0" borderId="29" xfId="0" applyNumberFormat="1" applyBorder="1" applyAlignment="1">
      <alignment horizontal="center"/>
    </xf>
    <xf numFmtId="0" fontId="1" fillId="0" borderId="28" xfId="0" applyFont="1" applyBorder="1" applyAlignment="1">
      <alignment horizontal="center"/>
    </xf>
    <xf numFmtId="0" fontId="0" fillId="0" borderId="0" xfId="0" applyBorder="1" applyAlignment="1">
      <alignment horizontal="center"/>
    </xf>
    <xf numFmtId="0" fontId="0" fillId="0" borderId="29" xfId="0"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165" fontId="0" fillId="0" borderId="26" xfId="0" applyNumberFormat="1" applyBorder="1" applyAlignment="1">
      <alignment horizontal="left" vertical="center"/>
    </xf>
    <xf numFmtId="165" fontId="0" fillId="0" borderId="0" xfId="0" applyNumberFormat="1" applyBorder="1" applyAlignment="1">
      <alignment horizontal="left" vertical="center"/>
    </xf>
    <xf numFmtId="0" fontId="1" fillId="0" borderId="0" xfId="0" applyFont="1" applyBorder="1" applyAlignment="1">
      <alignment horizontal="center" vertical="center"/>
    </xf>
    <xf numFmtId="0" fontId="1" fillId="0" borderId="30" xfId="0" applyFont="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165" fontId="0" fillId="0" borderId="30" xfId="0" applyNumberFormat="1" applyBorder="1" applyAlignment="1">
      <alignment horizontal="center"/>
    </xf>
    <xf numFmtId="165" fontId="0" fillId="0" borderId="31" xfId="0" applyNumberFormat="1" applyBorder="1" applyAlignment="1">
      <alignment horizontal="center"/>
    </xf>
    <xf numFmtId="165" fontId="0" fillId="0" borderId="32" xfId="0" applyNumberFormat="1" applyBorder="1" applyAlignment="1">
      <alignment horizontal="center"/>
    </xf>
    <xf numFmtId="0" fontId="1" fillId="0" borderId="33" xfId="0" applyFont="1" applyBorder="1" applyAlignment="1">
      <alignment horizontal="center"/>
    </xf>
    <xf numFmtId="0" fontId="1" fillId="0" borderId="38" xfId="0" applyFont="1" applyBorder="1" applyAlignment="1">
      <alignment horizontal="center"/>
    </xf>
    <xf numFmtId="0" fontId="1" fillId="0" borderId="34" xfId="0" applyFont="1" applyBorder="1" applyAlignment="1">
      <alignment horizontal="center"/>
    </xf>
    <xf numFmtId="166" fontId="0" fillId="0" borderId="33" xfId="0" applyNumberFormat="1" applyBorder="1" applyAlignment="1">
      <alignment horizontal="center"/>
    </xf>
    <xf numFmtId="166" fontId="0" fillId="0" borderId="38" xfId="0" applyNumberFormat="1" applyBorder="1" applyAlignment="1">
      <alignment horizontal="center"/>
    </xf>
    <xf numFmtId="166" fontId="0" fillId="0" borderId="34" xfId="0" applyNumberForma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8" xfId="0" applyFont="1" applyBorder="1" applyAlignment="1">
      <alignment horizontal="center"/>
    </xf>
    <xf numFmtId="0" fontId="2" fillId="0" borderId="34" xfId="0" applyFont="1" applyBorder="1" applyAlignment="1">
      <alignment horizontal="center"/>
    </xf>
    <xf numFmtId="0" fontId="1" fillId="0" borderId="0" xfId="0" applyFont="1" applyBorder="1" applyAlignment="1">
      <alignment horizont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 fillId="0" borderId="22" xfId="0" applyFont="1" applyBorder="1" applyAlignment="1">
      <alignment horizontal="center"/>
    </xf>
    <xf numFmtId="0" fontId="0" fillId="0" borderId="22" xfId="0" applyBorder="1" applyAlignment="1">
      <alignment horizontal="center"/>
    </xf>
    <xf numFmtId="165" fontId="0" fillId="0" borderId="22" xfId="0" applyNumberFormat="1" applyBorder="1" applyAlignment="1">
      <alignment horizontal="center"/>
    </xf>
    <xf numFmtId="166" fontId="0" fillId="0" borderId="22" xfId="0" applyNumberFormat="1" applyBorder="1" applyAlignment="1">
      <alignment horizontal="center"/>
    </xf>
    <xf numFmtId="0" fontId="0" fillId="0" borderId="38" xfId="0" applyBorder="1" applyAlignment="1">
      <alignment horizontal="center"/>
    </xf>
    <xf numFmtId="0" fontId="0" fillId="0" borderId="34" xfId="0" applyBorder="1" applyAlignment="1">
      <alignment horizontal="center"/>
    </xf>
    <xf numFmtId="2" fontId="0" fillId="9" borderId="22" xfId="0" applyNumberFormat="1" applyFill="1" applyBorder="1" applyAlignment="1">
      <alignment horizontal="center" vertical="center"/>
    </xf>
    <xf numFmtId="2" fontId="0" fillId="9" borderId="33" xfId="0" applyNumberFormat="1" applyFill="1" applyBorder="1" applyAlignment="1">
      <alignment horizontal="center" vertical="center"/>
    </xf>
    <xf numFmtId="0" fontId="1" fillId="3" borderId="22" xfId="0" applyFont="1" applyFill="1" applyBorder="1" applyAlignment="1">
      <alignment horizontal="center" vertical="center"/>
    </xf>
    <xf numFmtId="0" fontId="0" fillId="3" borderId="22" xfId="0" applyFill="1" applyBorder="1" applyAlignment="1">
      <alignment horizontal="center" vertical="center"/>
    </xf>
    <xf numFmtId="2" fontId="0" fillId="3" borderId="22" xfId="0" applyNumberFormat="1" applyFill="1" applyBorder="1" applyAlignment="1">
      <alignment horizontal="center" vertical="center"/>
    </xf>
    <xf numFmtId="2" fontId="0" fillId="4" borderId="22" xfId="0" applyNumberFormat="1" applyFill="1" applyBorder="1" applyAlignment="1">
      <alignment horizontal="center" vertical="center"/>
    </xf>
    <xf numFmtId="2" fontId="0" fillId="4" borderId="33" xfId="0" applyNumberFormat="1" applyFill="1" applyBorder="1" applyAlignment="1">
      <alignment horizontal="center" vertical="center"/>
    </xf>
    <xf numFmtId="0" fontId="1" fillId="3" borderId="28" xfId="0" applyFont="1" applyFill="1" applyBorder="1" applyAlignment="1">
      <alignment horizontal="center"/>
    </xf>
    <xf numFmtId="0" fontId="0" fillId="3" borderId="0" xfId="0" applyFill="1" applyBorder="1" applyAlignment="1">
      <alignment horizontal="center"/>
    </xf>
    <xf numFmtId="0" fontId="0" fillId="3" borderId="29" xfId="0" applyFill="1" applyBorder="1" applyAlignment="1">
      <alignment horizontal="center"/>
    </xf>
    <xf numFmtId="0" fontId="2" fillId="8" borderId="28"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29" xfId="0" applyFont="1" applyFill="1" applyBorder="1" applyAlignment="1">
      <alignment horizontal="center" vertical="center"/>
    </xf>
    <xf numFmtId="0" fontId="1" fillId="3" borderId="25" xfId="0" applyFont="1" applyFill="1" applyBorder="1" applyAlignment="1">
      <alignment horizontal="center"/>
    </xf>
    <xf numFmtId="0" fontId="0" fillId="3" borderId="26" xfId="0" applyFill="1" applyBorder="1" applyAlignment="1">
      <alignment horizontal="center"/>
    </xf>
    <xf numFmtId="0" fontId="0" fillId="3" borderId="27" xfId="0" applyFill="1" applyBorder="1" applyAlignment="1">
      <alignment horizontal="center"/>
    </xf>
    <xf numFmtId="0" fontId="2" fillId="8" borderId="25" xfId="0" applyFont="1" applyFill="1" applyBorder="1" applyAlignment="1">
      <alignment horizontal="center" vertical="center"/>
    </xf>
    <xf numFmtId="0" fontId="2" fillId="8" borderId="26" xfId="0" applyFont="1" applyFill="1" applyBorder="1" applyAlignment="1">
      <alignment horizontal="center" vertical="center"/>
    </xf>
    <xf numFmtId="0" fontId="2" fillId="8" borderId="27" xfId="0" applyFont="1" applyFill="1" applyBorder="1" applyAlignment="1">
      <alignment horizontal="center" vertical="center"/>
    </xf>
    <xf numFmtId="0" fontId="1" fillId="0" borderId="33" xfId="0" applyFont="1" applyBorder="1" applyAlignment="1">
      <alignment horizontal="center"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1" fillId="0" borderId="22" xfId="0" applyFont="1"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30"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0"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166" fontId="2" fillId="0" borderId="22" xfId="0" applyNumberFormat="1" applyFont="1" applyBorder="1" applyAlignment="1">
      <alignment horizontal="center" vertical="center"/>
    </xf>
    <xf numFmtId="0" fontId="12" fillId="0" borderId="25"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166" fontId="2" fillId="0" borderId="26" xfId="0" applyNumberFormat="1" applyFont="1" applyBorder="1" applyAlignment="1">
      <alignment horizontal="center" vertical="center"/>
    </xf>
    <xf numFmtId="166" fontId="2" fillId="0" borderId="27" xfId="0" applyNumberFormat="1" applyFont="1" applyBorder="1" applyAlignment="1">
      <alignment horizontal="center" vertical="center"/>
    </xf>
    <xf numFmtId="166" fontId="2" fillId="0" borderId="31" xfId="0" applyNumberFormat="1" applyFont="1" applyBorder="1" applyAlignment="1">
      <alignment horizontal="center" vertical="center"/>
    </xf>
    <xf numFmtId="166" fontId="2" fillId="0" borderId="32" xfId="0" applyNumberFormat="1" applyFont="1" applyBorder="1" applyAlignment="1">
      <alignment horizontal="center" vertical="center"/>
    </xf>
    <xf numFmtId="166" fontId="2" fillId="0" borderId="33" xfId="0" applyNumberFormat="1" applyFont="1" applyBorder="1" applyAlignment="1">
      <alignment horizontal="center" vertical="center"/>
    </xf>
    <xf numFmtId="166" fontId="2" fillId="0" borderId="38" xfId="0" applyNumberFormat="1" applyFont="1" applyBorder="1" applyAlignment="1">
      <alignment horizontal="center" vertical="center"/>
    </xf>
    <xf numFmtId="166" fontId="2" fillId="0" borderId="34" xfId="0" applyNumberFormat="1" applyFont="1" applyBorder="1" applyAlignment="1">
      <alignment horizontal="center" vertical="center"/>
    </xf>
    <xf numFmtId="169" fontId="2" fillId="0" borderId="22" xfId="0" applyNumberFormat="1" applyFont="1" applyBorder="1" applyAlignment="1">
      <alignment horizontal="center" vertical="center"/>
    </xf>
    <xf numFmtId="0" fontId="0" fillId="0" borderId="0" xfId="0" applyAlignment="1">
      <alignment horizont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0" fillId="0" borderId="25" xfId="0" applyBorder="1" applyAlignment="1">
      <alignment horizontal="center"/>
    </xf>
    <xf numFmtId="0" fontId="10" fillId="0" borderId="33" xfId="0" applyFont="1" applyBorder="1" applyAlignment="1">
      <alignment horizontal="center" vertical="center"/>
    </xf>
    <xf numFmtId="0" fontId="10" fillId="0" borderId="38" xfId="0" applyFont="1" applyBorder="1" applyAlignment="1">
      <alignment horizontal="center" vertical="center"/>
    </xf>
    <xf numFmtId="0" fontId="10" fillId="0" borderId="34" xfId="0" applyFont="1" applyBorder="1" applyAlignment="1">
      <alignment horizontal="center" vertical="center"/>
    </xf>
    <xf numFmtId="0" fontId="10" fillId="0" borderId="28" xfId="0" applyFont="1" applyBorder="1" applyAlignment="1">
      <alignment horizontal="center"/>
    </xf>
    <xf numFmtId="0" fontId="10" fillId="0" borderId="0" xfId="0" applyFont="1" applyBorder="1" applyAlignment="1">
      <alignment horizontal="center"/>
    </xf>
    <xf numFmtId="0" fontId="10" fillId="0" borderId="29" xfId="0" applyFont="1" applyBorder="1" applyAlignment="1">
      <alignment horizont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0" xfId="0" applyFont="1" applyBorder="1" applyAlignment="1">
      <alignment horizontal="center" vertic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32" xfId="0" applyFont="1" applyBorder="1" applyAlignment="1">
      <alignment horizontal="left" vertical="center"/>
    </xf>
    <xf numFmtId="2" fontId="10" fillId="0" borderId="33" xfId="0" applyNumberFormat="1" applyFont="1" applyBorder="1" applyAlignment="1">
      <alignment horizontal="center" vertical="center"/>
    </xf>
    <xf numFmtId="2" fontId="10" fillId="0" borderId="38" xfId="0" applyNumberFormat="1" applyFont="1" applyBorder="1" applyAlignment="1">
      <alignment horizontal="center" vertical="center"/>
    </xf>
    <xf numFmtId="2" fontId="10" fillId="0" borderId="34" xfId="0" applyNumberFormat="1" applyFont="1" applyBorder="1" applyAlignment="1">
      <alignment horizontal="center" vertical="center"/>
    </xf>
    <xf numFmtId="0" fontId="10" fillId="0" borderId="33" xfId="0" applyFont="1" applyBorder="1" applyAlignment="1">
      <alignment horizontal="left" vertical="center"/>
    </xf>
    <xf numFmtId="0" fontId="10" fillId="0" borderId="38" xfId="0" applyFont="1" applyBorder="1" applyAlignment="1">
      <alignment horizontal="left" vertical="center"/>
    </xf>
    <xf numFmtId="0" fontId="10" fillId="0" borderId="34" xfId="0" applyFont="1" applyBorder="1" applyAlignment="1">
      <alignment horizontal="left" vertical="center"/>
    </xf>
    <xf numFmtId="0" fontId="26" fillId="0" borderId="0" xfId="0" applyFont="1" applyAlignment="1">
      <alignment horizontal="center" vertical="center"/>
    </xf>
    <xf numFmtId="0" fontId="10" fillId="8" borderId="33" xfId="0" applyFont="1" applyFill="1" applyBorder="1" applyAlignment="1">
      <alignment horizontal="center" vertical="center"/>
    </xf>
    <xf numFmtId="0" fontId="10" fillId="8" borderId="38" xfId="0" applyFont="1" applyFill="1" applyBorder="1" applyAlignment="1">
      <alignment horizontal="center" vertical="center"/>
    </xf>
    <xf numFmtId="49" fontId="10" fillId="8" borderId="38" xfId="0" applyNumberFormat="1" applyFont="1" applyFill="1" applyBorder="1" applyAlignment="1">
      <alignment horizontal="center" vertical="center"/>
    </xf>
    <xf numFmtId="166" fontId="10" fillId="0" borderId="38" xfId="0" applyNumberFormat="1" applyFont="1" applyBorder="1" applyAlignment="1">
      <alignment horizontal="center" vertical="center"/>
    </xf>
    <xf numFmtId="166" fontId="10" fillId="0" borderId="34" xfId="0" applyNumberFormat="1" applyFont="1" applyBorder="1" applyAlignment="1">
      <alignment horizontal="center" vertical="center"/>
    </xf>
    <xf numFmtId="0" fontId="10" fillId="8" borderId="33" xfId="0" applyFont="1" applyFill="1" applyBorder="1" applyAlignment="1">
      <alignment horizontal="center"/>
    </xf>
    <xf numFmtId="0" fontId="10" fillId="8" borderId="38" xfId="0" applyFont="1" applyFill="1" applyBorder="1" applyAlignment="1">
      <alignment horizontal="center"/>
    </xf>
    <xf numFmtId="0" fontId="10" fillId="8" borderId="34" xfId="0" applyFont="1" applyFill="1" applyBorder="1" applyAlignment="1">
      <alignment horizontal="center"/>
    </xf>
    <xf numFmtId="0" fontId="10" fillId="8" borderId="33" xfId="0" applyFont="1" applyFill="1" applyBorder="1" applyAlignment="1">
      <alignment horizontal="left" vertical="center"/>
    </xf>
    <xf numFmtId="0" fontId="10" fillId="8" borderId="38" xfId="0" applyFont="1" applyFill="1" applyBorder="1" applyAlignment="1">
      <alignment horizontal="left" vertical="center"/>
    </xf>
    <xf numFmtId="0" fontId="10" fillId="8" borderId="34" xfId="0" applyFont="1" applyFill="1" applyBorder="1" applyAlignment="1">
      <alignment horizontal="left" vertical="center"/>
    </xf>
    <xf numFmtId="166" fontId="10" fillId="0" borderId="33" xfId="0" applyNumberFormat="1" applyFont="1" applyBorder="1" applyAlignment="1">
      <alignment horizontal="center" vertical="center"/>
    </xf>
    <xf numFmtId="0" fontId="10" fillId="8" borderId="25" xfId="0" applyFont="1" applyFill="1" applyBorder="1" applyAlignment="1">
      <alignment horizontal="left" vertical="center"/>
    </xf>
    <xf numFmtId="0" fontId="10" fillId="8" borderId="26" xfId="0" applyFont="1" applyFill="1" applyBorder="1" applyAlignment="1">
      <alignment horizontal="left" vertical="center"/>
    </xf>
    <xf numFmtId="0" fontId="10" fillId="8" borderId="27" xfId="0" applyFont="1" applyFill="1" applyBorder="1" applyAlignment="1">
      <alignment horizontal="left" vertical="center"/>
    </xf>
    <xf numFmtId="2" fontId="10" fillId="0" borderId="33" xfId="0" applyNumberFormat="1" applyFont="1" applyBorder="1" applyAlignment="1">
      <alignment horizontal="center"/>
    </xf>
    <xf numFmtId="2" fontId="10" fillId="0" borderId="38" xfId="0" applyNumberFormat="1" applyFont="1" applyBorder="1" applyAlignment="1">
      <alignment horizontal="center"/>
    </xf>
    <xf numFmtId="2" fontId="10" fillId="0" borderId="34" xfId="0" applyNumberFormat="1" applyFont="1" applyBorder="1" applyAlignment="1">
      <alignment horizontal="center"/>
    </xf>
    <xf numFmtId="166" fontId="10" fillId="0" borderId="33" xfId="0" applyNumberFormat="1" applyFont="1" applyBorder="1" applyAlignment="1">
      <alignment horizontal="center"/>
    </xf>
    <xf numFmtId="166" fontId="10" fillId="0" borderId="38" xfId="0" applyNumberFormat="1" applyFont="1" applyBorder="1" applyAlignment="1">
      <alignment horizontal="center"/>
    </xf>
    <xf numFmtId="166" fontId="10" fillId="0" borderId="34" xfId="0" applyNumberFormat="1" applyFont="1" applyBorder="1" applyAlignment="1">
      <alignment horizontal="center"/>
    </xf>
    <xf numFmtId="0" fontId="10" fillId="8" borderId="30" xfId="0" applyFont="1" applyFill="1" applyBorder="1" applyAlignment="1">
      <alignment horizontal="center"/>
    </xf>
    <xf numFmtId="0" fontId="10" fillId="8" borderId="31" xfId="0" applyFont="1" applyFill="1" applyBorder="1" applyAlignment="1">
      <alignment horizontal="center"/>
    </xf>
    <xf numFmtId="0" fontId="10" fillId="8" borderId="32" xfId="0" applyFont="1" applyFill="1" applyBorder="1" applyAlignment="1">
      <alignment horizontal="center"/>
    </xf>
    <xf numFmtId="168" fontId="10" fillId="0" borderId="33" xfId="0" applyNumberFormat="1" applyFont="1" applyBorder="1" applyAlignment="1">
      <alignment horizontal="center"/>
    </xf>
    <xf numFmtId="168" fontId="10" fillId="0" borderId="38" xfId="0" applyNumberFormat="1" applyFont="1" applyBorder="1" applyAlignment="1">
      <alignment horizontal="center"/>
    </xf>
    <xf numFmtId="168" fontId="10" fillId="0" borderId="34" xfId="0" applyNumberFormat="1" applyFont="1" applyBorder="1" applyAlignment="1">
      <alignment horizontal="center"/>
    </xf>
    <xf numFmtId="4" fontId="10" fillId="0" borderId="33" xfId="0" applyNumberFormat="1" applyFont="1" applyBorder="1" applyAlignment="1">
      <alignment horizontal="center"/>
    </xf>
    <xf numFmtId="4" fontId="10" fillId="0" borderId="38" xfId="0" applyNumberFormat="1" applyFont="1" applyBorder="1" applyAlignment="1">
      <alignment horizontal="center"/>
    </xf>
    <xf numFmtId="4" fontId="10" fillId="0" borderId="34" xfId="0" applyNumberFormat="1" applyFont="1" applyBorder="1" applyAlignment="1">
      <alignment horizontal="center"/>
    </xf>
    <xf numFmtId="0" fontId="10" fillId="8" borderId="25" xfId="0" applyFont="1" applyFill="1" applyBorder="1" applyAlignment="1">
      <alignment horizontal="center"/>
    </xf>
    <xf numFmtId="0" fontId="10" fillId="8" borderId="26" xfId="0" applyFont="1" applyFill="1" applyBorder="1" applyAlignment="1">
      <alignment horizontal="center"/>
    </xf>
    <xf numFmtId="0" fontId="10" fillId="8" borderId="27" xfId="0" applyFont="1" applyFill="1" applyBorder="1" applyAlignment="1">
      <alignment horizontal="center"/>
    </xf>
    <xf numFmtId="0" fontId="10" fillId="8" borderId="25" xfId="0" applyFont="1" applyFill="1" applyBorder="1" applyAlignment="1">
      <alignment horizontal="center" vertical="center"/>
    </xf>
    <xf numFmtId="0" fontId="10" fillId="8" borderId="26" xfId="0" applyFont="1" applyFill="1" applyBorder="1" applyAlignment="1">
      <alignment horizontal="center" vertical="center"/>
    </xf>
    <xf numFmtId="0" fontId="10" fillId="8" borderId="27" xfId="0" applyFont="1" applyFill="1" applyBorder="1" applyAlignment="1">
      <alignment horizontal="center" vertical="center"/>
    </xf>
    <xf numFmtId="0" fontId="10" fillId="8" borderId="28" xfId="0" applyFont="1" applyFill="1" applyBorder="1" applyAlignment="1">
      <alignment horizontal="center" vertical="center"/>
    </xf>
    <xf numFmtId="0" fontId="10" fillId="8" borderId="0" xfId="0" applyFont="1" applyFill="1" applyBorder="1" applyAlignment="1">
      <alignment horizontal="center" vertical="center"/>
    </xf>
    <xf numFmtId="0" fontId="10" fillId="8" borderId="29" xfId="0" applyFont="1" applyFill="1" applyBorder="1" applyAlignment="1">
      <alignment horizontal="center" vertical="center"/>
    </xf>
    <xf numFmtId="0" fontId="10" fillId="8" borderId="30" xfId="0" applyFont="1" applyFill="1" applyBorder="1" applyAlignment="1">
      <alignment horizontal="center" vertical="center"/>
    </xf>
    <xf numFmtId="0" fontId="10" fillId="8" borderId="31" xfId="0" applyFont="1" applyFill="1" applyBorder="1" applyAlignment="1">
      <alignment horizontal="center" vertical="center"/>
    </xf>
    <xf numFmtId="0" fontId="10" fillId="8" borderId="32" xfId="0" applyFont="1" applyFill="1" applyBorder="1" applyAlignment="1">
      <alignment horizontal="center" vertical="center"/>
    </xf>
    <xf numFmtId="0" fontId="10" fillId="8" borderId="34" xfId="0" applyFont="1" applyFill="1" applyBorder="1" applyAlignment="1">
      <alignment horizontal="center" vertical="center"/>
    </xf>
    <xf numFmtId="0" fontId="10" fillId="8" borderId="33" xfId="0" applyFont="1" applyFill="1" applyBorder="1" applyAlignment="1">
      <alignment horizontal="right" vertical="center"/>
    </xf>
    <xf numFmtId="0" fontId="10" fillId="8" borderId="38" xfId="0" applyFont="1" applyFill="1" applyBorder="1" applyAlignment="1">
      <alignment horizontal="right" vertical="center"/>
    </xf>
    <xf numFmtId="0" fontId="10" fillId="8" borderId="34" xfId="0" applyFont="1" applyFill="1" applyBorder="1" applyAlignment="1">
      <alignment horizontal="right" vertical="center"/>
    </xf>
    <xf numFmtId="0" fontId="2" fillId="8" borderId="33" xfId="0" applyFont="1" applyFill="1" applyBorder="1" applyAlignment="1">
      <alignment horizontal="right" vertical="center"/>
    </xf>
    <xf numFmtId="0" fontId="2" fillId="8" borderId="38" xfId="0" applyFont="1" applyFill="1" applyBorder="1" applyAlignment="1">
      <alignment horizontal="right" vertical="center"/>
    </xf>
    <xf numFmtId="49" fontId="2" fillId="0" borderId="38" xfId="0" applyNumberFormat="1" applyFont="1" applyBorder="1" applyAlignment="1">
      <alignment horizontal="left" vertical="center"/>
    </xf>
    <xf numFmtId="0" fontId="0" fillId="8" borderId="33" xfId="0" applyFill="1" applyBorder="1" applyAlignment="1">
      <alignment horizontal="center" vertical="center"/>
    </xf>
    <xf numFmtId="0" fontId="0" fillId="8" borderId="38" xfId="0" applyFill="1" applyBorder="1" applyAlignment="1">
      <alignment horizontal="center" vertical="center"/>
    </xf>
    <xf numFmtId="0" fontId="0" fillId="8" borderId="34" xfId="0" applyFill="1" applyBorder="1" applyAlignment="1">
      <alignment horizontal="center" vertical="center"/>
    </xf>
    <xf numFmtId="0" fontId="4" fillId="6" borderId="0" xfId="0" applyFont="1" applyFill="1" applyAlignment="1">
      <alignment horizontal="center" vertical="center"/>
    </xf>
    <xf numFmtId="49" fontId="10" fillId="0" borderId="33"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10" fillId="0" borderId="34" xfId="0" applyNumberFormat="1" applyFont="1" applyBorder="1" applyAlignment="1">
      <alignment horizontal="center" vertical="center"/>
    </xf>
    <xf numFmtId="168" fontId="10" fillId="0" borderId="33" xfId="0" applyNumberFormat="1" applyFont="1" applyBorder="1" applyAlignment="1">
      <alignment horizontal="center" vertical="center"/>
    </xf>
    <xf numFmtId="168" fontId="10" fillId="0" borderId="38" xfId="0" applyNumberFormat="1" applyFont="1" applyBorder="1" applyAlignment="1">
      <alignment horizontal="center" vertical="center"/>
    </xf>
    <xf numFmtId="168" fontId="10" fillId="0" borderId="34" xfId="0" applyNumberFormat="1" applyFont="1" applyBorder="1" applyAlignment="1">
      <alignment horizontal="center" vertical="center"/>
    </xf>
    <xf numFmtId="4" fontId="10" fillId="0" borderId="33" xfId="0" applyNumberFormat="1" applyFont="1" applyBorder="1" applyAlignment="1">
      <alignment horizontal="center" vertical="center"/>
    </xf>
    <xf numFmtId="4" fontId="10" fillId="0" borderId="38" xfId="0" applyNumberFormat="1" applyFont="1" applyBorder="1" applyAlignment="1">
      <alignment horizontal="center" vertical="center"/>
    </xf>
    <xf numFmtId="4" fontId="10" fillId="0" borderId="34" xfId="0" applyNumberFormat="1" applyFont="1" applyBorder="1" applyAlignment="1">
      <alignment horizontal="center" vertical="center"/>
    </xf>
    <xf numFmtId="4" fontId="10" fillId="0" borderId="30" xfId="0" applyNumberFormat="1" applyFont="1" applyBorder="1" applyAlignment="1">
      <alignment horizontal="center" vertical="center"/>
    </xf>
    <xf numFmtId="4" fontId="10" fillId="0" borderId="31" xfId="0" applyNumberFormat="1" applyFont="1" applyBorder="1" applyAlignment="1">
      <alignment horizontal="center" vertical="center"/>
    </xf>
    <xf numFmtId="4" fontId="10" fillId="0" borderId="32" xfId="0" applyNumberFormat="1" applyFont="1" applyBorder="1" applyAlignment="1">
      <alignment horizontal="center" vertical="center"/>
    </xf>
    <xf numFmtId="4" fontId="10" fillId="13" borderId="33" xfId="0" applyNumberFormat="1" applyFont="1" applyFill="1" applyBorder="1" applyAlignment="1">
      <alignment horizontal="center" vertical="center"/>
    </xf>
    <xf numFmtId="4" fontId="10" fillId="13" borderId="38" xfId="0" applyNumberFormat="1" applyFont="1" applyFill="1" applyBorder="1" applyAlignment="1">
      <alignment horizontal="center" vertical="center"/>
    </xf>
    <xf numFmtId="4" fontId="10" fillId="13" borderId="34" xfId="0" applyNumberFormat="1" applyFont="1" applyFill="1" applyBorder="1" applyAlignment="1">
      <alignment horizontal="center" vertical="center"/>
    </xf>
    <xf numFmtId="49" fontId="28" fillId="12" borderId="33" xfId="0" applyNumberFormat="1" applyFont="1" applyFill="1" applyBorder="1" applyAlignment="1">
      <alignment horizontal="center" vertical="center"/>
    </xf>
    <xf numFmtId="49" fontId="28" fillId="12" borderId="38" xfId="0" applyNumberFormat="1" applyFont="1" applyFill="1" applyBorder="1" applyAlignment="1">
      <alignment horizontal="center" vertical="center"/>
    </xf>
    <xf numFmtId="49" fontId="28" fillId="12" borderId="34" xfId="0" applyNumberFormat="1" applyFont="1" applyFill="1" applyBorder="1" applyAlignment="1">
      <alignment horizontal="center" vertical="center"/>
    </xf>
    <xf numFmtId="166" fontId="10" fillId="0" borderId="30" xfId="0" applyNumberFormat="1" applyFont="1" applyBorder="1" applyAlignment="1">
      <alignment horizontal="center" vertical="center"/>
    </xf>
    <xf numFmtId="166" fontId="10" fillId="0" borderId="31" xfId="0" applyNumberFormat="1" applyFont="1" applyBorder="1" applyAlignment="1">
      <alignment horizontal="center" vertical="center"/>
    </xf>
    <xf numFmtId="166" fontId="10" fillId="0" borderId="32" xfId="0" applyNumberFormat="1" applyFont="1" applyBorder="1" applyAlignment="1">
      <alignment horizontal="center" vertical="center"/>
    </xf>
    <xf numFmtId="4" fontId="10" fillId="13" borderId="30" xfId="0" applyNumberFormat="1" applyFont="1" applyFill="1" applyBorder="1" applyAlignment="1">
      <alignment horizontal="center" vertical="center"/>
    </xf>
    <xf numFmtId="4" fontId="10" fillId="13" borderId="31" xfId="0" applyNumberFormat="1" applyFont="1" applyFill="1" applyBorder="1" applyAlignment="1">
      <alignment horizontal="center" vertical="center"/>
    </xf>
    <xf numFmtId="4" fontId="10" fillId="13" borderId="32" xfId="0" applyNumberFormat="1" applyFont="1" applyFill="1" applyBorder="1" applyAlignment="1">
      <alignment horizontal="center" vertical="center"/>
    </xf>
    <xf numFmtId="168" fontId="28" fillId="12" borderId="33" xfId="0" applyNumberFormat="1" applyFont="1" applyFill="1" applyBorder="1" applyAlignment="1">
      <alignment horizontal="center" vertical="center"/>
    </xf>
    <xf numFmtId="168" fontId="28" fillId="12" borderId="38" xfId="0" applyNumberFormat="1" applyFont="1" applyFill="1" applyBorder="1" applyAlignment="1">
      <alignment horizontal="center" vertical="center"/>
    </xf>
    <xf numFmtId="168" fontId="28" fillId="12" borderId="34" xfId="0" applyNumberFormat="1" applyFont="1" applyFill="1" applyBorder="1" applyAlignment="1">
      <alignment horizontal="center" vertical="center"/>
    </xf>
    <xf numFmtId="2" fontId="28" fillId="12" borderId="33" xfId="0" applyNumberFormat="1" applyFont="1" applyFill="1" applyBorder="1" applyAlignment="1">
      <alignment horizontal="center" vertical="center"/>
    </xf>
    <xf numFmtId="2" fontId="28" fillId="12" borderId="38" xfId="0" applyNumberFormat="1" applyFont="1" applyFill="1" applyBorder="1" applyAlignment="1">
      <alignment horizontal="center" vertical="center"/>
    </xf>
    <xf numFmtId="2" fontId="28" fillId="12" borderId="34" xfId="0" applyNumberFormat="1" applyFont="1" applyFill="1" applyBorder="1" applyAlignment="1">
      <alignment horizontal="center" vertical="center"/>
    </xf>
    <xf numFmtId="4" fontId="28" fillId="12" borderId="33" xfId="0" applyNumberFormat="1" applyFont="1" applyFill="1" applyBorder="1" applyAlignment="1">
      <alignment horizontal="center" vertical="center"/>
    </xf>
    <xf numFmtId="4" fontId="28" fillId="12" borderId="38" xfId="0" applyNumberFormat="1" applyFont="1" applyFill="1" applyBorder="1" applyAlignment="1">
      <alignment horizontal="center" vertical="center"/>
    </xf>
    <xf numFmtId="4" fontId="28" fillId="12" borderId="34" xfId="0" applyNumberFormat="1" applyFont="1" applyFill="1" applyBorder="1" applyAlignment="1">
      <alignment horizontal="center" vertical="center"/>
    </xf>
    <xf numFmtId="4" fontId="28" fillId="12" borderId="30" xfId="0" applyNumberFormat="1" applyFont="1" applyFill="1" applyBorder="1" applyAlignment="1">
      <alignment horizontal="center" vertical="center"/>
    </xf>
    <xf numFmtId="4" fontId="28" fillId="12" borderId="31" xfId="0" applyNumberFormat="1" applyFont="1" applyFill="1" applyBorder="1" applyAlignment="1">
      <alignment horizontal="center" vertical="center"/>
    </xf>
    <xf numFmtId="4" fontId="28" fillId="12" borderId="32" xfId="0" applyNumberFormat="1" applyFont="1" applyFill="1" applyBorder="1" applyAlignment="1">
      <alignment horizontal="center" vertical="center"/>
    </xf>
    <xf numFmtId="166" fontId="28" fillId="12" borderId="33" xfId="0" applyNumberFormat="1" applyFont="1" applyFill="1" applyBorder="1" applyAlignment="1">
      <alignment horizontal="center" vertical="center"/>
    </xf>
    <xf numFmtId="166" fontId="28" fillId="12" borderId="38" xfId="0" applyNumberFormat="1" applyFont="1" applyFill="1" applyBorder="1" applyAlignment="1">
      <alignment horizontal="center" vertical="center"/>
    </xf>
    <xf numFmtId="166" fontId="28" fillId="12" borderId="34" xfId="0" applyNumberFormat="1" applyFont="1" applyFill="1" applyBorder="1" applyAlignment="1">
      <alignment horizontal="center" vertical="center"/>
    </xf>
    <xf numFmtId="2" fontId="10" fillId="0" borderId="30" xfId="0" applyNumberFormat="1" applyFont="1" applyBorder="1" applyAlignment="1">
      <alignment horizontal="center" vertical="center"/>
    </xf>
    <xf numFmtId="2" fontId="10" fillId="0" borderId="31" xfId="0" applyNumberFormat="1" applyFont="1" applyBorder="1" applyAlignment="1">
      <alignment horizontal="center" vertical="center"/>
    </xf>
    <xf numFmtId="2" fontId="10" fillId="0" borderId="32" xfId="0" applyNumberFormat="1"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29" xfId="0" applyFont="1" applyBorder="1" applyAlignment="1">
      <alignment horizontal="center" vertical="center"/>
    </xf>
    <xf numFmtId="0" fontId="10" fillId="13" borderId="28" xfId="0" applyFont="1" applyFill="1" applyBorder="1" applyAlignment="1">
      <alignment horizontal="center" vertical="center"/>
    </xf>
    <xf numFmtId="0" fontId="10" fillId="13" borderId="0" xfId="0" applyFont="1" applyFill="1" applyBorder="1" applyAlignment="1">
      <alignment horizontal="center" vertical="center"/>
    </xf>
    <xf numFmtId="0" fontId="10" fillId="13" borderId="29" xfId="0" applyFont="1" applyFill="1" applyBorder="1" applyAlignment="1">
      <alignment horizontal="center" vertical="center"/>
    </xf>
    <xf numFmtId="0" fontId="10" fillId="13" borderId="30" xfId="0" applyFont="1" applyFill="1" applyBorder="1" applyAlignment="1">
      <alignment horizontal="center" vertical="center"/>
    </xf>
    <xf numFmtId="0" fontId="10" fillId="13" borderId="31" xfId="0" applyFont="1" applyFill="1" applyBorder="1" applyAlignment="1">
      <alignment horizontal="center" vertical="center"/>
    </xf>
    <xf numFmtId="0" fontId="10" fillId="13" borderId="32"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13" borderId="25" xfId="0" applyFont="1" applyFill="1" applyBorder="1" applyAlignment="1">
      <alignment horizontal="center" vertical="center"/>
    </xf>
    <xf numFmtId="0" fontId="10" fillId="13" borderId="26" xfId="0" applyFont="1" applyFill="1" applyBorder="1" applyAlignment="1">
      <alignment horizontal="center" vertical="center"/>
    </xf>
    <xf numFmtId="0" fontId="10" fillId="13" borderId="27" xfId="0" applyFont="1" applyFill="1" applyBorder="1" applyAlignment="1">
      <alignment horizontal="center" vertical="center"/>
    </xf>
    <xf numFmtId="0" fontId="10" fillId="0" borderId="27" xfId="0" applyFont="1" applyBorder="1" applyAlignment="1">
      <alignment horizontal="center" vertical="center"/>
    </xf>
    <xf numFmtId="4" fontId="10" fillId="0" borderId="25" xfId="0" applyNumberFormat="1" applyFont="1" applyBorder="1" applyAlignment="1">
      <alignment horizontal="center" vertical="center"/>
    </xf>
    <xf numFmtId="4" fontId="10" fillId="0" borderId="26" xfId="0" applyNumberFormat="1" applyFont="1" applyBorder="1" applyAlignment="1">
      <alignment horizontal="center" vertical="center"/>
    </xf>
    <xf numFmtId="4" fontId="10" fillId="0" borderId="27" xfId="0" applyNumberFormat="1" applyFont="1" applyBorder="1" applyAlignment="1">
      <alignment horizontal="center" vertical="center"/>
    </xf>
    <xf numFmtId="4" fontId="10" fillId="12" borderId="33" xfId="0" applyNumberFormat="1" applyFont="1" applyFill="1" applyBorder="1" applyAlignment="1">
      <alignment horizontal="center" vertical="center"/>
    </xf>
    <xf numFmtId="4" fontId="10" fillId="12" borderId="38" xfId="0" applyNumberFormat="1" applyFont="1" applyFill="1" applyBorder="1" applyAlignment="1">
      <alignment horizontal="center" vertical="center"/>
    </xf>
    <xf numFmtId="4" fontId="10" fillId="12" borderId="34" xfId="0" applyNumberFormat="1" applyFont="1" applyFill="1" applyBorder="1" applyAlignment="1">
      <alignment horizontal="center" vertical="center"/>
    </xf>
    <xf numFmtId="0" fontId="1" fillId="0" borderId="0" xfId="0" applyFont="1" applyAlignment="1">
      <alignment horizontal="left"/>
    </xf>
    <xf numFmtId="0" fontId="0" fillId="0" borderId="0" xfId="0" applyAlignment="1">
      <alignment horizontal="left"/>
    </xf>
    <xf numFmtId="0" fontId="2" fillId="0" borderId="0" xfId="0" applyFont="1" applyAlignment="1">
      <alignment horizontal="center" vertical="center"/>
    </xf>
    <xf numFmtId="0" fontId="27" fillId="0" borderId="0" xfId="0" applyFont="1" applyAlignment="1">
      <alignment horizontal="center"/>
    </xf>
    <xf numFmtId="0" fontId="1"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horizontal="left" vertical="center"/>
    </xf>
    <xf numFmtId="0" fontId="2" fillId="8" borderId="33"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34" xfId="0" applyFont="1" applyFill="1" applyBorder="1" applyAlignment="1">
      <alignment horizontal="center" vertical="center"/>
    </xf>
    <xf numFmtId="0" fontId="4" fillId="0" borderId="0" xfId="0" applyFont="1" applyBorder="1" applyAlignment="1">
      <alignment horizontal="center"/>
    </xf>
    <xf numFmtId="0" fontId="4" fillId="0" borderId="0" xfId="0" applyFont="1" applyAlignment="1">
      <alignment horizont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xf>
    <xf numFmtId="2" fontId="1" fillId="0" borderId="38" xfId="0" applyNumberFormat="1" applyFont="1" applyBorder="1" applyAlignment="1">
      <alignment horizontal="center" vertical="center"/>
    </xf>
    <xf numFmtId="2" fontId="1" fillId="0" borderId="34" xfId="0" applyNumberFormat="1" applyFont="1" applyBorder="1" applyAlignment="1">
      <alignment horizontal="center" vertical="center"/>
    </xf>
    <xf numFmtId="2" fontId="1" fillId="0" borderId="33" xfId="0" applyNumberFormat="1" applyFont="1" applyBorder="1" applyAlignment="1">
      <alignment horizontal="center" vertical="center"/>
    </xf>
    <xf numFmtId="2" fontId="1" fillId="0" borderId="30" xfId="0" applyNumberFormat="1" applyFont="1" applyBorder="1" applyAlignment="1">
      <alignment horizontal="center" vertical="center"/>
    </xf>
    <xf numFmtId="2" fontId="1" fillId="0" borderId="31" xfId="0" applyNumberFormat="1" applyFont="1" applyBorder="1" applyAlignment="1">
      <alignment horizontal="center" vertical="center"/>
    </xf>
    <xf numFmtId="2" fontId="1" fillId="0" borderId="32" xfId="0" applyNumberFormat="1" applyFont="1" applyBorder="1" applyAlignment="1">
      <alignment horizontal="center" vertical="center"/>
    </xf>
    <xf numFmtId="0" fontId="1" fillId="0" borderId="37" xfId="0" applyFont="1" applyBorder="1" applyAlignment="1">
      <alignment horizontal="center" vertical="center"/>
    </xf>
    <xf numFmtId="2" fontId="1" fillId="0" borderId="25" xfId="0" applyNumberFormat="1" applyFont="1" applyBorder="1" applyAlignment="1">
      <alignment horizontal="center" vertical="center"/>
    </xf>
    <xf numFmtId="2" fontId="1" fillId="0" borderId="26" xfId="0" applyNumberFormat="1" applyFont="1" applyBorder="1" applyAlignment="1">
      <alignment horizontal="center" vertical="center"/>
    </xf>
    <xf numFmtId="2" fontId="1" fillId="0" borderId="27" xfId="0" applyNumberFormat="1" applyFont="1" applyBorder="1" applyAlignment="1">
      <alignment horizontal="center" vertical="center"/>
    </xf>
    <xf numFmtId="166" fontId="0" fillId="0" borderId="37" xfId="0" applyNumberFormat="1" applyBorder="1" applyAlignment="1">
      <alignment horizontal="center" vertical="center"/>
    </xf>
    <xf numFmtId="166" fontId="1" fillId="0" borderId="22" xfId="0" applyNumberFormat="1" applyFont="1" applyBorder="1" applyAlignment="1">
      <alignment horizontal="center" vertical="center"/>
    </xf>
    <xf numFmtId="166" fontId="1" fillId="0" borderId="33" xfId="0" applyNumberFormat="1" applyFont="1" applyBorder="1" applyAlignment="1">
      <alignment horizontal="center" vertical="center"/>
    </xf>
    <xf numFmtId="166" fontId="1" fillId="0" borderId="38" xfId="0" applyNumberFormat="1" applyFont="1" applyBorder="1" applyAlignment="1">
      <alignment horizontal="center" vertical="center"/>
    </xf>
    <xf numFmtId="166" fontId="1" fillId="0" borderId="34" xfId="0" applyNumberFormat="1" applyFont="1" applyBorder="1" applyAlignment="1">
      <alignment horizontal="center" vertical="center"/>
    </xf>
    <xf numFmtId="166" fontId="1" fillId="0" borderId="36" xfId="0" applyNumberFormat="1" applyFont="1" applyBorder="1" applyAlignment="1">
      <alignment horizontal="center" vertical="center"/>
    </xf>
    <xf numFmtId="166" fontId="1" fillId="6" borderId="33" xfId="0" applyNumberFormat="1" applyFont="1" applyFill="1" applyBorder="1" applyAlignment="1">
      <alignment horizontal="center" vertical="center"/>
    </xf>
    <xf numFmtId="166" fontId="0" fillId="6" borderId="38" xfId="0" applyNumberFormat="1" applyFill="1" applyBorder="1" applyAlignment="1">
      <alignment horizontal="center" vertical="center"/>
    </xf>
    <xf numFmtId="166" fontId="0" fillId="6" borderId="34" xfId="0" applyNumberFormat="1" applyFill="1" applyBorder="1" applyAlignment="1">
      <alignment horizontal="center" vertical="center"/>
    </xf>
    <xf numFmtId="166" fontId="0" fillId="0" borderId="22" xfId="0" applyNumberFormat="1" applyBorder="1" applyAlignment="1">
      <alignment horizontal="center" vertical="center"/>
    </xf>
    <xf numFmtId="49" fontId="1" fillId="0" borderId="33" xfId="0" applyNumberFormat="1" applyFont="1" applyBorder="1" applyAlignment="1">
      <alignment horizontal="center" vertical="center"/>
    </xf>
    <xf numFmtId="49" fontId="1" fillId="0" borderId="38" xfId="0" applyNumberFormat="1" applyFont="1" applyBorder="1" applyAlignment="1">
      <alignment horizontal="center" vertical="center"/>
    </xf>
    <xf numFmtId="49" fontId="1" fillId="0" borderId="34" xfId="0" applyNumberFormat="1" applyFont="1" applyBorder="1" applyAlignment="1">
      <alignment horizontal="center" vertical="center"/>
    </xf>
    <xf numFmtId="170" fontId="1" fillId="0" borderId="33" xfId="0" applyNumberFormat="1" applyFont="1" applyBorder="1" applyAlignment="1">
      <alignment horizontal="center" vertical="center"/>
    </xf>
    <xf numFmtId="170" fontId="1" fillId="0" borderId="38" xfId="0" applyNumberFormat="1" applyFont="1" applyBorder="1" applyAlignment="1">
      <alignment horizontal="center" vertical="center"/>
    </xf>
    <xf numFmtId="170" fontId="1" fillId="0" borderId="34" xfId="0" applyNumberFormat="1"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2" fillId="0" borderId="33" xfId="0" applyFont="1" applyBorder="1" applyAlignment="1">
      <alignment horizontal="left" vertical="center"/>
    </xf>
    <xf numFmtId="0" fontId="2" fillId="0" borderId="38" xfId="0" applyFont="1" applyBorder="1" applyAlignment="1">
      <alignment horizontal="left" vertical="center"/>
    </xf>
    <xf numFmtId="0" fontId="2" fillId="0" borderId="34" xfId="0" applyFont="1" applyBorder="1" applyAlignment="1">
      <alignment horizontal="left" vertical="center"/>
    </xf>
    <xf numFmtId="14" fontId="12" fillId="2" borderId="33" xfId="0" applyNumberFormat="1" applyFont="1" applyFill="1" applyBorder="1" applyAlignment="1">
      <alignment horizontal="center" vertical="center"/>
    </xf>
    <xf numFmtId="14" fontId="12" fillId="2" borderId="38" xfId="0" applyNumberFormat="1" applyFont="1" applyFill="1" applyBorder="1" applyAlignment="1">
      <alignment horizontal="center" vertical="center"/>
    </xf>
    <xf numFmtId="14" fontId="12" fillId="2" borderId="34" xfId="0" applyNumberFormat="1" applyFont="1" applyFill="1" applyBorder="1" applyAlignment="1">
      <alignment horizontal="center" vertical="center"/>
    </xf>
    <xf numFmtId="0" fontId="1" fillId="0" borderId="33" xfId="0" applyFont="1" applyBorder="1" applyAlignment="1">
      <alignment horizontal="left" vertical="center"/>
    </xf>
    <xf numFmtId="0" fontId="1" fillId="0" borderId="38" xfId="0" applyFont="1" applyBorder="1" applyAlignment="1">
      <alignment horizontal="left" vertical="center"/>
    </xf>
    <xf numFmtId="0" fontId="1" fillId="0" borderId="34" xfId="0" applyFont="1" applyBorder="1" applyAlignment="1">
      <alignment horizontal="left" vertical="center"/>
    </xf>
    <xf numFmtId="0" fontId="1" fillId="0" borderId="33" xfId="0" applyFont="1" applyBorder="1" applyAlignment="1">
      <alignment horizontal="left"/>
    </xf>
    <xf numFmtId="0" fontId="0" fillId="0" borderId="38" xfId="0" applyBorder="1" applyAlignment="1">
      <alignment horizontal="left"/>
    </xf>
    <xf numFmtId="0" fontId="0" fillId="0" borderId="34" xfId="0" applyBorder="1" applyAlignment="1">
      <alignment horizontal="left"/>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166" fontId="0" fillId="0" borderId="33" xfId="0" applyNumberFormat="1" applyBorder="1" applyAlignment="1">
      <alignment horizontal="center" vertical="center"/>
    </xf>
    <xf numFmtId="166" fontId="0" fillId="0" borderId="38" xfId="0" applyNumberFormat="1" applyBorder="1" applyAlignment="1">
      <alignment horizontal="center" vertical="center"/>
    </xf>
    <xf numFmtId="166" fontId="0" fillId="0" borderId="34" xfId="0" applyNumberFormat="1" applyBorder="1" applyAlignment="1">
      <alignment horizontal="center" vertical="center"/>
    </xf>
    <xf numFmtId="49" fontId="2" fillId="12" borderId="33" xfId="0" applyNumberFormat="1" applyFont="1" applyFill="1" applyBorder="1" applyAlignment="1">
      <alignment horizontal="center"/>
    </xf>
    <xf numFmtId="49" fontId="2" fillId="12" borderId="38" xfId="0" applyNumberFormat="1" applyFont="1" applyFill="1" applyBorder="1" applyAlignment="1">
      <alignment horizontal="center"/>
    </xf>
    <xf numFmtId="49" fontId="2" fillId="12" borderId="34" xfId="0" applyNumberFormat="1" applyFont="1" applyFill="1" applyBorder="1" applyAlignment="1">
      <alignment horizontal="center"/>
    </xf>
    <xf numFmtId="0" fontId="0" fillId="0" borderId="30" xfId="0" applyBorder="1" applyAlignment="1">
      <alignment horizontal="center"/>
    </xf>
    <xf numFmtId="4" fontId="0" fillId="12" borderId="33" xfId="0" applyNumberFormat="1" applyFill="1" applyBorder="1" applyAlignment="1">
      <alignment horizontal="center" vertical="center"/>
    </xf>
    <xf numFmtId="4" fontId="0" fillId="12" borderId="38" xfId="0" applyNumberFormat="1" applyFill="1" applyBorder="1" applyAlignment="1">
      <alignment horizontal="center" vertical="center"/>
    </xf>
    <xf numFmtId="4" fontId="0" fillId="12" borderId="34" xfId="0" applyNumberFormat="1" applyFill="1" applyBorder="1" applyAlignment="1">
      <alignment horizontal="center" vertical="center"/>
    </xf>
    <xf numFmtId="0" fontId="0" fillId="0" borderId="33" xfId="0" applyBorder="1" applyAlignment="1">
      <alignment horizontal="center"/>
    </xf>
    <xf numFmtId="4" fontId="0" fillId="11" borderId="33" xfId="0" applyNumberFormat="1" applyFill="1" applyBorder="1" applyAlignment="1">
      <alignment horizontal="center" vertical="center"/>
    </xf>
    <xf numFmtId="4" fontId="0" fillId="11" borderId="38" xfId="0" applyNumberFormat="1" applyFill="1" applyBorder="1" applyAlignment="1">
      <alignment horizontal="center" vertical="center"/>
    </xf>
    <xf numFmtId="4" fontId="0" fillId="11" borderId="34" xfId="0" applyNumberFormat="1" applyFill="1" applyBorder="1" applyAlignment="1">
      <alignment horizontal="center" vertical="center"/>
    </xf>
    <xf numFmtId="4" fontId="0" fillId="0" borderId="25" xfId="0" applyNumberFormat="1" applyBorder="1" applyAlignment="1">
      <alignment horizontal="center" vertical="center"/>
    </xf>
    <xf numFmtId="4" fontId="0" fillId="0" borderId="26" xfId="0" applyNumberFormat="1" applyBorder="1" applyAlignment="1">
      <alignment horizontal="center" vertical="center"/>
    </xf>
    <xf numFmtId="4" fontId="0" fillId="0" borderId="27" xfId="0" applyNumberFormat="1" applyBorder="1" applyAlignment="1">
      <alignment horizontal="center" vertical="center"/>
    </xf>
    <xf numFmtId="4" fontId="0" fillId="0" borderId="30" xfId="0" applyNumberFormat="1" applyBorder="1" applyAlignment="1">
      <alignment horizontal="center" vertical="center"/>
    </xf>
    <xf numFmtId="4" fontId="0" fillId="0" borderId="31" xfId="0" applyNumberFormat="1" applyBorder="1" applyAlignment="1">
      <alignment horizontal="center" vertical="center"/>
    </xf>
    <xf numFmtId="4" fontId="0" fillId="0" borderId="32" xfId="0" applyNumberFormat="1" applyBorder="1" applyAlignment="1">
      <alignment horizontal="center" vertical="center"/>
    </xf>
    <xf numFmtId="4" fontId="0" fillId="10" borderId="33" xfId="0" applyNumberFormat="1" applyFill="1" applyBorder="1" applyAlignment="1">
      <alignment horizontal="center"/>
    </xf>
    <xf numFmtId="0" fontId="0" fillId="10" borderId="38" xfId="0" applyFill="1" applyBorder="1" applyAlignment="1">
      <alignment horizontal="center"/>
    </xf>
    <xf numFmtId="0" fontId="0" fillId="10" borderId="34" xfId="0" applyFill="1" applyBorder="1" applyAlignment="1">
      <alignment horizontal="center"/>
    </xf>
    <xf numFmtId="4" fontId="6" fillId="10" borderId="33" xfId="0" applyNumberFormat="1" applyFont="1" applyFill="1" applyBorder="1" applyAlignment="1">
      <alignment horizontal="center"/>
    </xf>
    <xf numFmtId="4" fontId="6" fillId="10" borderId="38" xfId="0" applyNumberFormat="1" applyFont="1" applyFill="1" applyBorder="1" applyAlignment="1">
      <alignment horizontal="center"/>
    </xf>
    <xf numFmtId="4" fontId="6" fillId="10" borderId="34" xfId="0" applyNumberFormat="1" applyFont="1" applyFill="1" applyBorder="1" applyAlignment="1">
      <alignment horizontal="center"/>
    </xf>
    <xf numFmtId="0" fontId="2" fillId="11" borderId="30" xfId="0" applyFont="1" applyFill="1" applyBorder="1" applyAlignment="1">
      <alignment horizontal="center"/>
    </xf>
    <xf numFmtId="0" fontId="2" fillId="11" borderId="31" xfId="0" applyFont="1" applyFill="1" applyBorder="1" applyAlignment="1">
      <alignment horizontal="center"/>
    </xf>
    <xf numFmtId="0" fontId="2" fillId="11" borderId="32" xfId="0" applyFont="1" applyFill="1" applyBorder="1" applyAlignment="1">
      <alignment horizontal="center"/>
    </xf>
    <xf numFmtId="4" fontId="2" fillId="11" borderId="30" xfId="0" applyNumberFormat="1" applyFont="1" applyFill="1" applyBorder="1" applyAlignment="1">
      <alignment horizontal="center"/>
    </xf>
    <xf numFmtId="4" fontId="2" fillId="11" borderId="31" xfId="0" applyNumberFormat="1" applyFont="1" applyFill="1" applyBorder="1" applyAlignment="1">
      <alignment horizontal="center"/>
    </xf>
    <xf numFmtId="4" fontId="2" fillId="11" borderId="32" xfId="0" applyNumberFormat="1" applyFont="1" applyFill="1" applyBorder="1" applyAlignment="1">
      <alignment horizontal="center"/>
    </xf>
    <xf numFmtId="4" fontId="2" fillId="12" borderId="30" xfId="0" applyNumberFormat="1" applyFont="1" applyFill="1" applyBorder="1" applyAlignment="1">
      <alignment horizontal="center"/>
    </xf>
    <xf numFmtId="4" fontId="2" fillId="12" borderId="31" xfId="0" applyNumberFormat="1" applyFont="1" applyFill="1" applyBorder="1" applyAlignment="1">
      <alignment horizontal="center"/>
    </xf>
    <xf numFmtId="4" fontId="2" fillId="12" borderId="32" xfId="0" applyNumberFormat="1" applyFont="1" applyFill="1" applyBorder="1" applyAlignment="1">
      <alignment horizontal="center"/>
    </xf>
    <xf numFmtId="4" fontId="2" fillId="12" borderId="33" xfId="0" applyNumberFormat="1" applyFont="1" applyFill="1" applyBorder="1" applyAlignment="1">
      <alignment horizontal="center"/>
    </xf>
    <xf numFmtId="4" fontId="2" fillId="12" borderId="38" xfId="0" applyNumberFormat="1" applyFont="1" applyFill="1" applyBorder="1" applyAlignment="1">
      <alignment horizontal="center"/>
    </xf>
    <xf numFmtId="4" fontId="2" fillId="12" borderId="34" xfId="0" applyNumberFormat="1" applyFont="1" applyFill="1" applyBorder="1" applyAlignment="1">
      <alignment horizontal="center"/>
    </xf>
    <xf numFmtId="168" fontId="2" fillId="12" borderId="33" xfId="0" applyNumberFormat="1" applyFont="1" applyFill="1" applyBorder="1" applyAlignment="1">
      <alignment horizontal="center"/>
    </xf>
    <xf numFmtId="168" fontId="2" fillId="12" borderId="38" xfId="0" applyNumberFormat="1" applyFont="1" applyFill="1" applyBorder="1" applyAlignment="1">
      <alignment horizontal="center"/>
    </xf>
    <xf numFmtId="168" fontId="2" fillId="12" borderId="34" xfId="0" applyNumberFormat="1" applyFont="1" applyFill="1" applyBorder="1" applyAlignment="1">
      <alignment horizontal="center"/>
    </xf>
    <xf numFmtId="0" fontId="2" fillId="12" borderId="33" xfId="0" applyFont="1" applyFill="1" applyBorder="1" applyAlignment="1">
      <alignment horizontal="center"/>
    </xf>
    <xf numFmtId="0" fontId="2" fillId="12" borderId="38" xfId="0" applyFont="1" applyFill="1" applyBorder="1" applyAlignment="1">
      <alignment horizontal="center"/>
    </xf>
    <xf numFmtId="0" fontId="2" fillId="12" borderId="34" xfId="0" applyFont="1" applyFill="1" applyBorder="1" applyAlignment="1">
      <alignment horizontal="center"/>
    </xf>
    <xf numFmtId="2" fontId="2" fillId="12" borderId="33" xfId="0" applyNumberFormat="1" applyFont="1" applyFill="1" applyBorder="1" applyAlignment="1">
      <alignment horizontal="center"/>
    </xf>
    <xf numFmtId="2" fontId="2" fillId="12" borderId="38" xfId="0" applyNumberFormat="1" applyFont="1" applyFill="1" applyBorder="1" applyAlignment="1">
      <alignment horizontal="center"/>
    </xf>
    <xf numFmtId="2" fontId="2" fillId="12" borderId="34" xfId="0" applyNumberFormat="1" applyFont="1" applyFill="1" applyBorder="1" applyAlignment="1">
      <alignment horizontal="center"/>
    </xf>
    <xf numFmtId="49" fontId="2" fillId="11" borderId="30" xfId="0" applyNumberFormat="1" applyFont="1" applyFill="1" applyBorder="1" applyAlignment="1">
      <alignment horizontal="center"/>
    </xf>
    <xf numFmtId="49" fontId="2" fillId="11" borderId="31" xfId="0" applyNumberFormat="1" applyFont="1" applyFill="1" applyBorder="1" applyAlignment="1">
      <alignment horizontal="center"/>
    </xf>
    <xf numFmtId="49" fontId="2" fillId="11" borderId="32" xfId="0" applyNumberFormat="1" applyFont="1" applyFill="1" applyBorder="1" applyAlignment="1">
      <alignment horizontal="center"/>
    </xf>
    <xf numFmtId="168" fontId="2" fillId="11" borderId="30" xfId="0" applyNumberFormat="1" applyFont="1" applyFill="1" applyBorder="1" applyAlignment="1">
      <alignment horizontal="center"/>
    </xf>
    <xf numFmtId="168" fontId="2" fillId="11" borderId="31" xfId="0" applyNumberFormat="1" applyFont="1" applyFill="1" applyBorder="1" applyAlignment="1">
      <alignment horizontal="center"/>
    </xf>
    <xf numFmtId="168" fontId="2" fillId="11" borderId="32" xfId="0" applyNumberFormat="1" applyFont="1" applyFill="1" applyBorder="1" applyAlignment="1">
      <alignment horizontal="center"/>
    </xf>
    <xf numFmtId="2" fontId="2" fillId="11" borderId="30" xfId="0" applyNumberFormat="1" applyFont="1" applyFill="1" applyBorder="1" applyAlignment="1">
      <alignment horizontal="center"/>
    </xf>
    <xf numFmtId="2" fontId="2" fillId="11" borderId="31" xfId="0" applyNumberFormat="1" applyFont="1" applyFill="1" applyBorder="1" applyAlignment="1">
      <alignment horizontal="center"/>
    </xf>
    <xf numFmtId="2" fontId="2" fillId="11" borderId="32" xfId="0" applyNumberFormat="1" applyFont="1" applyFill="1" applyBorder="1" applyAlignment="1">
      <alignment horizontal="center"/>
    </xf>
    <xf numFmtId="4" fontId="2" fillId="10" borderId="30" xfId="0" applyNumberFormat="1" applyFont="1" applyFill="1" applyBorder="1" applyAlignment="1">
      <alignment horizontal="center"/>
    </xf>
    <xf numFmtId="4" fontId="2" fillId="10" borderId="31" xfId="0" applyNumberFormat="1" applyFont="1" applyFill="1" applyBorder="1" applyAlignment="1">
      <alignment horizontal="center"/>
    </xf>
    <xf numFmtId="4" fontId="2" fillId="10" borderId="32" xfId="0" applyNumberFormat="1" applyFont="1" applyFill="1" applyBorder="1" applyAlignment="1">
      <alignment horizontal="center"/>
    </xf>
    <xf numFmtId="49" fontId="2" fillId="0" borderId="30" xfId="0" applyNumberFormat="1" applyFont="1" applyBorder="1" applyAlignment="1">
      <alignment horizontal="center"/>
    </xf>
    <xf numFmtId="49" fontId="2" fillId="0" borderId="31" xfId="0" applyNumberFormat="1" applyFont="1" applyBorder="1" applyAlignment="1">
      <alignment horizontal="center"/>
    </xf>
    <xf numFmtId="49" fontId="2" fillId="0" borderId="32" xfId="0" applyNumberFormat="1" applyFont="1" applyBorder="1" applyAlignment="1">
      <alignment horizontal="center"/>
    </xf>
    <xf numFmtId="168" fontId="2" fillId="0" borderId="30" xfId="0" applyNumberFormat="1" applyFont="1" applyBorder="1" applyAlignment="1">
      <alignment horizontal="center"/>
    </xf>
    <xf numFmtId="168" fontId="2" fillId="0" borderId="31" xfId="0" applyNumberFormat="1" applyFont="1" applyBorder="1" applyAlignment="1">
      <alignment horizontal="center"/>
    </xf>
    <xf numFmtId="168" fontId="2" fillId="0" borderId="32" xfId="0" applyNumberFormat="1" applyFont="1" applyBorder="1" applyAlignment="1">
      <alignment horizontal="center"/>
    </xf>
    <xf numFmtId="2" fontId="2" fillId="0" borderId="30" xfId="0" applyNumberFormat="1" applyFont="1" applyBorder="1" applyAlignment="1">
      <alignment horizontal="center"/>
    </xf>
    <xf numFmtId="2" fontId="2" fillId="0" borderId="31" xfId="0" applyNumberFormat="1" applyFont="1" applyBorder="1" applyAlignment="1">
      <alignment horizontal="center"/>
    </xf>
    <xf numFmtId="2" fontId="2" fillId="0" borderId="32" xfId="0" applyNumberFormat="1" applyFont="1" applyBorder="1" applyAlignment="1">
      <alignment horizontal="center"/>
    </xf>
    <xf numFmtId="4" fontId="2" fillId="0" borderId="30" xfId="0" applyNumberFormat="1" applyFont="1" applyBorder="1" applyAlignment="1">
      <alignment horizontal="center"/>
    </xf>
    <xf numFmtId="4" fontId="2" fillId="0" borderId="31" xfId="0" applyNumberFormat="1" applyFont="1" applyBorder="1" applyAlignment="1">
      <alignment horizontal="center"/>
    </xf>
    <xf numFmtId="4" fontId="2" fillId="0" borderId="32" xfId="0" applyNumberFormat="1" applyFont="1" applyBorder="1" applyAlignment="1">
      <alignment horizontal="center"/>
    </xf>
    <xf numFmtId="0" fontId="2" fillId="12" borderId="30" xfId="0" applyFont="1" applyFill="1" applyBorder="1" applyAlignment="1">
      <alignment horizontal="center"/>
    </xf>
    <xf numFmtId="0" fontId="2" fillId="12" borderId="31" xfId="0" applyFont="1" applyFill="1" applyBorder="1" applyAlignment="1">
      <alignment horizontal="center"/>
    </xf>
    <xf numFmtId="0" fontId="2" fillId="12" borderId="32" xfId="0" applyFont="1" applyFill="1" applyBorder="1" applyAlignment="1">
      <alignment horizontal="center"/>
    </xf>
    <xf numFmtId="49" fontId="2" fillId="12" borderId="30" xfId="0" applyNumberFormat="1" applyFont="1" applyFill="1" applyBorder="1" applyAlignment="1">
      <alignment horizontal="center"/>
    </xf>
    <xf numFmtId="49" fontId="2" fillId="12" borderId="31" xfId="0" applyNumberFormat="1" applyFont="1" applyFill="1" applyBorder="1" applyAlignment="1">
      <alignment horizontal="center"/>
    </xf>
    <xf numFmtId="49" fontId="2" fillId="12" borderId="32" xfId="0" applyNumberFormat="1" applyFont="1" applyFill="1" applyBorder="1" applyAlignment="1">
      <alignment horizontal="center"/>
    </xf>
    <xf numFmtId="168" fontId="2" fillId="12" borderId="30" xfId="0" applyNumberFormat="1" applyFont="1" applyFill="1" applyBorder="1" applyAlignment="1">
      <alignment horizontal="center"/>
    </xf>
    <xf numFmtId="168" fontId="2" fillId="12" borderId="31" xfId="0" applyNumberFormat="1" applyFont="1" applyFill="1" applyBorder="1" applyAlignment="1">
      <alignment horizontal="center"/>
    </xf>
    <xf numFmtId="168" fontId="2" fillId="12" borderId="32" xfId="0" applyNumberFormat="1" applyFont="1" applyFill="1" applyBorder="1" applyAlignment="1">
      <alignment horizontal="center"/>
    </xf>
    <xf numFmtId="2" fontId="2" fillId="12" borderId="30" xfId="0" applyNumberFormat="1" applyFont="1" applyFill="1" applyBorder="1" applyAlignment="1">
      <alignment horizontal="center"/>
    </xf>
    <xf numFmtId="2" fontId="2" fillId="12" borderId="31" xfId="0" applyNumberFormat="1" applyFont="1" applyFill="1" applyBorder="1" applyAlignment="1">
      <alignment horizontal="center"/>
    </xf>
    <xf numFmtId="2" fontId="2" fillId="12" borderId="32" xfId="0" applyNumberFormat="1" applyFont="1" applyFill="1" applyBorder="1" applyAlignment="1">
      <alignment horizontal="center"/>
    </xf>
    <xf numFmtId="0" fontId="1" fillId="10" borderId="30" xfId="0" applyFont="1" applyFill="1" applyBorder="1" applyAlignment="1">
      <alignment horizontal="center"/>
    </xf>
    <xf numFmtId="0" fontId="0" fillId="10" borderId="31" xfId="0" applyFill="1" applyBorder="1" applyAlignment="1">
      <alignment horizontal="center"/>
    </xf>
    <xf numFmtId="0" fontId="0" fillId="10" borderId="32" xfId="0" applyFill="1" applyBorder="1" applyAlignment="1">
      <alignment horizontal="center"/>
    </xf>
    <xf numFmtId="0" fontId="1" fillId="10" borderId="28" xfId="0" applyFont="1" applyFill="1" applyBorder="1" applyAlignment="1">
      <alignment horizontal="center"/>
    </xf>
    <xf numFmtId="0" fontId="0" fillId="10" borderId="0" xfId="0" applyFill="1" applyBorder="1" applyAlignment="1">
      <alignment horizontal="center"/>
    </xf>
    <xf numFmtId="0" fontId="0" fillId="10" borderId="29" xfId="0" applyFill="1" applyBorder="1" applyAlignment="1">
      <alignment horizontal="center"/>
    </xf>
    <xf numFmtId="0" fontId="1" fillId="10" borderId="25" xfId="0" applyFont="1" applyFill="1" applyBorder="1" applyAlignment="1">
      <alignment horizontal="center"/>
    </xf>
    <xf numFmtId="0" fontId="0" fillId="10" borderId="26" xfId="0" applyFill="1" applyBorder="1" applyAlignment="1">
      <alignment horizontal="center"/>
    </xf>
    <xf numFmtId="0" fontId="0" fillId="10" borderId="27"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checked="Checked" noThreeD="1"/>
</file>

<file path=xl/ctrlProps/ctrlProp8.xml><?xml version="1.0" encoding="utf-8"?>
<formControlPr xmlns="http://schemas.microsoft.com/office/spreadsheetml/2009/9/main" objectType="CheckBox"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57150</xdr:colOff>
      <xdr:row>56</xdr:row>
      <xdr:rowOff>15876</xdr:rowOff>
    </xdr:from>
    <xdr:to>
      <xdr:col>58</xdr:col>
      <xdr:colOff>57150</xdr:colOff>
      <xdr:row>65</xdr:row>
      <xdr:rowOff>104776</xdr:rowOff>
    </xdr:to>
    <xdr:sp macro="" textlink="">
      <xdr:nvSpPr>
        <xdr:cNvPr id="1155" name="Text Box 131">
          <a:extLst>
            <a:ext uri="{FF2B5EF4-FFF2-40B4-BE49-F238E27FC236}">
              <a16:creationId xmlns="" xmlns:a16="http://schemas.microsoft.com/office/drawing/2014/main" id="{00000000-0008-0000-0000-000083040000}"/>
            </a:ext>
          </a:extLst>
        </xdr:cNvPr>
        <xdr:cNvSpPr txBox="1">
          <a:spLocks noChangeArrowheads="1"/>
        </xdr:cNvSpPr>
      </xdr:nvSpPr>
      <xdr:spPr bwMode="auto">
        <a:xfrm>
          <a:off x="189442" y="7953376"/>
          <a:ext cx="7016750" cy="1522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b"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pt-BR" sz="1100">
              <a:solidFill>
                <a:sysClr val="windowText" lastClr="000000"/>
              </a:solidFill>
              <a:effectLst/>
              <a:latin typeface="Arial" panose="020B0604020202020204" pitchFamily="34" charset="0"/>
              <a:ea typeface="+mn-ea"/>
              <a:cs typeface="Arial" panose="020B0604020202020204" pitchFamily="34" charset="0"/>
            </a:rPr>
            <a:t>O terreno onde estão</a:t>
          </a:r>
          <a:r>
            <a:rPr lang="pt-BR" sz="1100" baseline="0">
              <a:solidFill>
                <a:sysClr val="windowText" lastClr="000000"/>
              </a:solidFill>
              <a:effectLst/>
              <a:latin typeface="Arial" panose="020B0604020202020204" pitchFamily="34" charset="0"/>
              <a:ea typeface="+mn-ea"/>
              <a:cs typeface="Arial" panose="020B0604020202020204" pitchFamily="34" charset="0"/>
            </a:rPr>
            <a:t> as benfeitorias  d</a:t>
          </a:r>
          <a:r>
            <a:rPr lang="pt-BR" sz="1100">
              <a:solidFill>
                <a:sysClr val="windowText" lastClr="000000"/>
              </a:solidFill>
              <a:effectLst/>
              <a:latin typeface="Arial" panose="020B0604020202020204" pitchFamily="34" charset="0"/>
              <a:ea typeface="+mn-ea"/>
              <a:cs typeface="Arial" panose="020B0604020202020204" pitchFamily="34" charset="0"/>
            </a:rPr>
            <a:t>o imóvel avaliando apresenta características semelhantes àqueles tomados como dados amostrados sem benfeitorias.</a:t>
          </a:r>
          <a:r>
            <a:rPr lang="pt-BR" sz="1100" baseline="0">
              <a:solidFill>
                <a:sysClr val="windowText" lastClr="000000"/>
              </a:solidFill>
              <a:effectLst/>
              <a:latin typeface="Arial" panose="020B0604020202020204" pitchFamily="34" charset="0"/>
              <a:ea typeface="+mn-ea"/>
              <a:cs typeface="Arial" panose="020B0604020202020204" pitchFamily="34" charset="0"/>
            </a:rPr>
            <a:t> As terras foram avaliadas segundo suas  classes de capacidade de usos, através do Método Comparativo de dados coletados no mercado imobiliário  regional, enquanto que as benfeitorias encontradas no imóvel foram avaliadas pelos seus Custos de Reposição, calculados através de orçamentos analíticos individualizados. </a:t>
          </a:r>
          <a:r>
            <a:rPr lang="pt-BR" sz="1100">
              <a:solidFill>
                <a:sysClr val="windowText" lastClr="000000"/>
              </a:solidFill>
              <a:latin typeface="Arial" panose="020B0604020202020204" pitchFamily="34" charset="0"/>
              <a:ea typeface="+mn-ea"/>
              <a:cs typeface="Arial" panose="020B0604020202020204" pitchFamily="34" charset="0"/>
            </a:rPr>
            <a:t>Na presente avaliação, foram considerados  corretos os documentos  dominiais e levantamentos topográficos disponibilizados pelo</a:t>
          </a:r>
          <a:r>
            <a:rPr lang="pt-BR" sz="1100" baseline="0">
              <a:solidFill>
                <a:sysClr val="windowText" lastClr="000000"/>
              </a:solidFill>
              <a:latin typeface="Arial" panose="020B0604020202020204" pitchFamily="34" charset="0"/>
              <a:ea typeface="+mn-ea"/>
              <a:cs typeface="Arial" panose="020B0604020202020204" pitchFamily="34" charset="0"/>
            </a:rPr>
            <a:t> proprietário do imóvel. No entanto,</a:t>
          </a:r>
          <a:r>
            <a:rPr lang="pt-BR" sz="1100">
              <a:solidFill>
                <a:sysClr val="windowText" lastClr="000000"/>
              </a:solidFill>
              <a:latin typeface="Arial" panose="020B0604020202020204" pitchFamily="34" charset="0"/>
              <a:ea typeface="+mn-ea"/>
              <a:cs typeface="Arial" panose="020B0604020202020204" pitchFamily="34" charset="0"/>
            </a:rPr>
            <a:t>  não está sendo considerado na presente avaliação, possíveis passivos fiscais, trabalhistas, ambientais ou outros de quaisquer natureza. </a:t>
          </a:r>
          <a:r>
            <a:rPr lang="pt-BR" sz="1100">
              <a:solidFill>
                <a:sysClr val="windowText" lastClr="000000"/>
              </a:solidFill>
              <a:effectLst/>
              <a:latin typeface="Arial" panose="020B0604020202020204" pitchFamily="34" charset="0"/>
              <a:ea typeface="+mn-ea"/>
              <a:cs typeface="Arial" panose="020B0604020202020204" pitchFamily="34" charset="0"/>
            </a:rPr>
            <a:t>As página a seguir exibem de forma clara e objetiva,</a:t>
          </a:r>
          <a:r>
            <a:rPr lang="pt-BR" sz="1100" baseline="0">
              <a:solidFill>
                <a:sysClr val="windowText" lastClr="000000"/>
              </a:solidFill>
              <a:effectLst/>
              <a:latin typeface="Arial" panose="020B0604020202020204" pitchFamily="34" charset="0"/>
              <a:ea typeface="+mn-ea"/>
              <a:cs typeface="Arial" panose="020B0604020202020204" pitchFamily="34" charset="0"/>
            </a:rPr>
            <a:t> </a:t>
          </a:r>
          <a:r>
            <a:rPr lang="pt-BR" sz="1100">
              <a:solidFill>
                <a:sysClr val="windowText" lastClr="000000"/>
              </a:solidFill>
              <a:effectLst/>
              <a:latin typeface="Arial" panose="020B0604020202020204" pitchFamily="34" charset="0"/>
              <a:ea typeface="+mn-ea"/>
              <a:cs typeface="Arial" panose="020B0604020202020204" pitchFamily="34" charset="0"/>
            </a:rPr>
            <a:t>a metodologia aplicada e a evolução dos cálculos desenvolvidos</a:t>
          </a:r>
          <a:r>
            <a:rPr lang="pt-BR" sz="1100" baseline="0">
              <a:solidFill>
                <a:sysClr val="windowText" lastClr="000000"/>
              </a:solidFill>
              <a:effectLst/>
              <a:latin typeface="Arial" panose="020B0604020202020204" pitchFamily="34" charset="0"/>
              <a:ea typeface="+mn-ea"/>
              <a:cs typeface="Arial" panose="020B0604020202020204" pitchFamily="34" charset="0"/>
            </a:rPr>
            <a:t> para alcançar os resultados  aqui exibidos.</a:t>
          </a:r>
        </a:p>
        <a:p>
          <a:pPr marL="0" marR="0" indent="0" algn="l" defTabSz="914400" rtl="0" eaLnBrk="1" fontAlgn="auto" latinLnBrk="0" hangingPunct="1">
            <a:lnSpc>
              <a:spcPts val="1000"/>
            </a:lnSpc>
            <a:spcBef>
              <a:spcPts val="0"/>
            </a:spcBef>
            <a:spcAft>
              <a:spcPts val="0"/>
            </a:spcAft>
            <a:buClrTx/>
            <a:buSzTx/>
            <a:buFontTx/>
            <a:buNone/>
            <a:tabLst/>
            <a:defRPr sz="1000"/>
          </a:pPr>
          <a:r>
            <a:rPr lang="pt-BR" sz="1100" baseline="0">
              <a:solidFill>
                <a:sysClr val="windowText" lastClr="000000"/>
              </a:solidFill>
              <a:effectLst/>
              <a:latin typeface="Arial" panose="020B0604020202020204" pitchFamily="34" charset="0"/>
              <a:ea typeface="+mn-ea"/>
              <a:cs typeface="Arial" panose="020B0604020202020204" pitchFamily="34" charset="0"/>
            </a:rPr>
            <a:t>O imóvel se apresenta com liquidez normal.</a:t>
          </a:r>
          <a:endParaRPr lang="pt-BR" sz="1100">
            <a:solidFill>
              <a:sysClr val="windowText" lastClr="000000"/>
            </a:solidFill>
            <a:effectLst/>
            <a:latin typeface="Arial" panose="020B0604020202020204" pitchFamily="34" charset="0"/>
            <a:ea typeface="+mn-ea"/>
            <a:cs typeface="Arial" panose="020B0604020202020204" pitchFamily="34" charset="0"/>
          </a:endParaRPr>
        </a:p>
        <a:p>
          <a:pPr algn="l" rtl="0">
            <a:lnSpc>
              <a:spcPts val="1000"/>
            </a:lnSpc>
            <a:defRPr sz="1000"/>
          </a:pPr>
          <a:endParaRPr lang="pt-BR" sz="1000" b="0" i="0" u="none" strike="noStrike" baseline="0">
            <a:solidFill>
              <a:srgbClr val="FF0000"/>
            </a:solidFill>
            <a:latin typeface="Arial"/>
            <a:cs typeface="Arial"/>
          </a:endParaRPr>
        </a:p>
      </xdr:txBody>
    </xdr:sp>
    <xdr:clientData/>
  </xdr:twoCellAnchor>
  <xdr:twoCellAnchor editAs="oneCell">
    <xdr:from>
      <xdr:col>1</xdr:col>
      <xdr:colOff>25401</xdr:colOff>
      <xdr:row>13</xdr:row>
      <xdr:rowOff>15875</xdr:rowOff>
    </xdr:from>
    <xdr:to>
      <xdr:col>58</xdr:col>
      <xdr:colOff>134937</xdr:colOff>
      <xdr:row>35</xdr:row>
      <xdr:rowOff>23811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9" y="2111375"/>
          <a:ext cx="7396161" cy="3587749"/>
        </a:xfrm>
        <a:prstGeom prst="rect">
          <a:avLst/>
        </a:prstGeom>
      </xdr:spPr>
    </xdr:pic>
    <xdr:clientData/>
  </xdr:twoCellAnchor>
  <xdr:oneCellAnchor>
    <xdr:from>
      <xdr:col>7</xdr:col>
      <xdr:colOff>9525</xdr:colOff>
      <xdr:row>34</xdr:row>
      <xdr:rowOff>9525</xdr:rowOff>
    </xdr:from>
    <xdr:ext cx="184731" cy="264560"/>
    <xdr:sp macro="" textlink="">
      <xdr:nvSpPr>
        <xdr:cNvPr id="3" name="CaixaDeTexto 2"/>
        <xdr:cNvSpPr txBox="1"/>
      </xdr:nvSpPr>
      <xdr:spPr>
        <a:xfrm>
          <a:off x="88582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mc:AlternateContent xmlns:mc="http://schemas.openxmlformats.org/markup-compatibility/2006">
    <mc:Choice xmlns:a14="http://schemas.microsoft.com/office/drawing/2010/main" Requires="a14">
      <xdr:twoCellAnchor editAs="oneCell">
        <xdr:from>
          <xdr:col>17</xdr:col>
          <xdr:colOff>76200</xdr:colOff>
          <xdr:row>50</xdr:row>
          <xdr:rowOff>133350</xdr:rowOff>
        </xdr:from>
        <xdr:to>
          <xdr:col>21</xdr:col>
          <xdr:colOff>38100</xdr:colOff>
          <xdr:row>53</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 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50</xdr:row>
          <xdr:rowOff>133350</xdr:rowOff>
        </xdr:from>
        <xdr:to>
          <xdr:col>16</xdr:col>
          <xdr:colOff>76200</xdr:colOff>
          <xdr:row>53</xdr:row>
          <xdr:rowOff>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 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47</xdr:row>
          <xdr:rowOff>133350</xdr:rowOff>
        </xdr:from>
        <xdr:to>
          <xdr:col>21</xdr:col>
          <xdr:colOff>38100</xdr:colOff>
          <xdr:row>50</xdr:row>
          <xdr:rowOff>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 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47</xdr:row>
          <xdr:rowOff>95250</xdr:rowOff>
        </xdr:from>
        <xdr:to>
          <xdr:col>16</xdr:col>
          <xdr:colOff>76200</xdr:colOff>
          <xdr:row>50</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 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53</xdr:row>
          <xdr:rowOff>133350</xdr:rowOff>
        </xdr:from>
        <xdr:to>
          <xdr:col>21</xdr:col>
          <xdr:colOff>38100</xdr:colOff>
          <xdr:row>56</xdr:row>
          <xdr:rowOff>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 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53</xdr:row>
          <xdr:rowOff>133350</xdr:rowOff>
        </xdr:from>
        <xdr:to>
          <xdr:col>16</xdr:col>
          <xdr:colOff>76200</xdr:colOff>
          <xdr:row>56</xdr:row>
          <xdr:rowOff>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 Sim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61913</xdr:colOff>
      <xdr:row>5</xdr:row>
      <xdr:rowOff>76200</xdr:rowOff>
    </xdr:from>
    <xdr:ext cx="6634162" cy="9582150"/>
    <xdr:sp macro="" textlink="">
      <xdr:nvSpPr>
        <xdr:cNvPr id="2" name="CaixaDeTexto 1"/>
        <xdr:cNvSpPr txBox="1"/>
      </xdr:nvSpPr>
      <xdr:spPr>
        <a:xfrm>
          <a:off x="61913" y="695325"/>
          <a:ext cx="6634162" cy="9582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100"/>
            <a:t>OBJETIVO</a:t>
          </a:r>
        </a:p>
        <a:p>
          <a:r>
            <a:rPr lang="pt-BR" sz="1100" baseline="0"/>
            <a:t>              </a:t>
          </a:r>
          <a:r>
            <a:rPr lang="pt-BR" sz="1100"/>
            <a:t>O presente Laudo de Avaliação tem por objetivo demonstrar o valor do imóvel rural denominado Sitio  </a:t>
          </a:r>
        </a:p>
        <a:p>
          <a:r>
            <a:rPr lang="pt-BR" sz="1100"/>
            <a:t>              Santa Cruz, com o fim específico de orientar sua divisão entre seus herdeiros.</a:t>
          </a:r>
        </a:p>
        <a:p>
          <a:endParaRPr lang="pt-BR" sz="1100"/>
        </a:p>
        <a:p>
          <a:endParaRPr lang="pt-BR" sz="1100"/>
        </a:p>
        <a:p>
          <a:r>
            <a:rPr lang="pt-BR" sz="1100"/>
            <a:t>GRAUS DE FUNDAMENTAÇÃO E PRECISÃO</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Os Graus de Fundamentação e Precisão, encontrados durante o transcorrer das informações aqui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contidas, segundo critérios estabelecidos pela NBR 14.653-3 em seus itens 9.2 e 9.3, são mencionados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na conclusão do presente laudo de avaliação.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tx1"/>
            </a:solidFill>
            <a:effectLst/>
            <a:latin typeface="+mn-lt"/>
            <a:ea typeface="+mn-ea"/>
            <a:cs typeface="+mn-cs"/>
          </a:endParaRPr>
        </a:p>
        <a:p>
          <a:r>
            <a:rPr lang="pt-BR" sz="1100"/>
            <a:t>MÉTODO ADOTADO NA AVALIAÇÃO</a:t>
          </a:r>
        </a:p>
        <a:p>
          <a:r>
            <a:rPr lang="pt-BR" sz="1100" b="0">
              <a:solidFill>
                <a:schemeClr val="tx1"/>
              </a:solidFill>
              <a:effectLst/>
              <a:latin typeface="+mn-lt"/>
              <a:ea typeface="+mn-ea"/>
              <a:cs typeface="+mn-cs"/>
            </a:rPr>
            <a:t>              O valor do imóvel rural em estudo é determinados pela soma do valor da terra nua, com o valor</a:t>
          </a:r>
        </a:p>
        <a:p>
          <a:r>
            <a:rPr lang="pt-BR" sz="1100" b="0">
              <a:solidFill>
                <a:schemeClr val="tx1"/>
              </a:solidFill>
              <a:effectLst/>
              <a:latin typeface="+mn-lt"/>
              <a:ea typeface="+mn-ea"/>
              <a:cs typeface="+mn-cs"/>
            </a:rPr>
            <a:t>              das benfeitorias nela existentes. Assim, são avaliados separadamente a terra nua, e as benfeitorias. Este  </a:t>
          </a:r>
        </a:p>
        <a:p>
          <a:r>
            <a:rPr lang="pt-BR" sz="1100" b="0">
              <a:solidFill>
                <a:schemeClr val="tx1"/>
              </a:solidFill>
              <a:effectLst/>
              <a:latin typeface="+mn-lt"/>
              <a:ea typeface="+mn-ea"/>
              <a:cs typeface="+mn-cs"/>
            </a:rPr>
            <a:t>              critério é</a:t>
          </a:r>
          <a:r>
            <a:rPr lang="pt-BR" sz="1100" b="0" baseline="0">
              <a:solidFill>
                <a:schemeClr val="tx1"/>
              </a:solidFill>
              <a:effectLst/>
              <a:latin typeface="+mn-lt"/>
              <a:ea typeface="+mn-ea"/>
              <a:cs typeface="+mn-cs"/>
            </a:rPr>
            <a:t> </a:t>
          </a:r>
          <a:r>
            <a:rPr lang="pt-BR" sz="1100" b="0">
              <a:solidFill>
                <a:schemeClr val="tx1"/>
              </a:solidFill>
              <a:effectLst/>
              <a:latin typeface="+mn-lt"/>
              <a:ea typeface="+mn-ea"/>
              <a:cs typeface="+mn-cs"/>
            </a:rPr>
            <a:t> considerado, tanto para os imóveis pesquisados</a:t>
          </a:r>
          <a:r>
            <a:rPr lang="pt-BR" sz="1100" b="0" baseline="0">
              <a:solidFill>
                <a:schemeClr val="tx1"/>
              </a:solidFill>
              <a:effectLst/>
              <a:latin typeface="+mn-lt"/>
              <a:ea typeface="+mn-ea"/>
              <a:cs typeface="+mn-cs"/>
            </a:rPr>
            <a:t> como dados de mercado imobiliário</a:t>
          </a:r>
          <a:r>
            <a:rPr lang="pt-BR" sz="1100" b="0">
              <a:solidFill>
                <a:schemeClr val="tx1"/>
              </a:solidFill>
              <a:effectLst/>
              <a:latin typeface="+mn-lt"/>
              <a:ea typeface="+mn-ea"/>
              <a:cs typeface="+mn-cs"/>
            </a:rPr>
            <a:t>, quanto </a:t>
          </a:r>
        </a:p>
        <a:p>
          <a:r>
            <a:rPr lang="pt-BR" sz="1100" b="0">
              <a:solidFill>
                <a:schemeClr val="tx1"/>
              </a:solidFill>
              <a:effectLst/>
              <a:latin typeface="+mn-lt"/>
              <a:ea typeface="+mn-ea"/>
              <a:cs typeface="+mn-cs"/>
            </a:rPr>
            <a:t>              para o imóvel em apreço, possibilitando assim a adoção do método Evolutivo, que se traduz em uma </a:t>
          </a:r>
        </a:p>
        <a:p>
          <a:r>
            <a:rPr lang="pt-BR" sz="1100" b="0">
              <a:solidFill>
                <a:schemeClr val="tx1"/>
              </a:solidFill>
              <a:effectLst/>
              <a:latin typeface="+mn-lt"/>
              <a:ea typeface="+mn-ea"/>
              <a:cs typeface="+mn-cs"/>
            </a:rPr>
            <a:t>              interação entre o método comparativo (</a:t>
          </a:r>
          <a:r>
            <a:rPr lang="pt-BR" sz="1100" b="0" i="1">
              <a:solidFill>
                <a:schemeClr val="tx1"/>
              </a:solidFill>
              <a:effectLst/>
              <a:latin typeface="+mn-lt"/>
              <a:ea typeface="+mn-ea"/>
              <a:cs typeface="+mn-cs"/>
            </a:rPr>
            <a:t>The Sales Comparison Approach</a:t>
          </a:r>
          <a:r>
            <a:rPr lang="pt-BR" sz="1100" b="0">
              <a:solidFill>
                <a:schemeClr val="tx1"/>
              </a:solidFill>
              <a:effectLst/>
              <a:latin typeface="+mn-lt"/>
              <a:ea typeface="+mn-ea"/>
              <a:cs typeface="+mn-cs"/>
            </a:rPr>
            <a:t>) adotado para a terra nua, e os </a:t>
          </a:r>
        </a:p>
        <a:p>
          <a:r>
            <a:rPr lang="pt-BR" sz="1100" b="0">
              <a:solidFill>
                <a:schemeClr val="tx1"/>
              </a:solidFill>
              <a:effectLst/>
              <a:latin typeface="+mn-lt"/>
              <a:ea typeface="+mn-ea"/>
              <a:cs typeface="+mn-cs"/>
            </a:rPr>
            <a:t>              valores das benfeitorias encontradas sobre a terra, sendo este método, o mais adequado, e inclusive o </a:t>
          </a:r>
        </a:p>
        <a:p>
          <a:r>
            <a:rPr lang="pt-BR" sz="1100" b="0">
              <a:solidFill>
                <a:schemeClr val="tx1"/>
              </a:solidFill>
              <a:effectLst/>
              <a:latin typeface="+mn-lt"/>
              <a:ea typeface="+mn-ea"/>
              <a:cs typeface="+mn-cs"/>
            </a:rPr>
            <a:t>              mais aceito pelos tribunais.</a:t>
          </a:r>
          <a:endParaRPr lang="pt-BR" sz="1100" b="1">
            <a:solidFill>
              <a:schemeClr val="tx1"/>
            </a:solidFill>
            <a:effectLst/>
            <a:latin typeface="+mn-lt"/>
            <a:ea typeface="+mn-ea"/>
            <a:cs typeface="+mn-cs"/>
          </a:endParaRPr>
        </a:p>
        <a:p>
          <a:r>
            <a:rPr lang="pt-BR" sz="1100" b="0">
              <a:solidFill>
                <a:schemeClr val="tx1"/>
              </a:solidFill>
              <a:effectLst/>
              <a:latin typeface="+mn-lt"/>
              <a:ea typeface="+mn-ea"/>
              <a:cs typeface="+mn-cs"/>
            </a:rPr>
            <a:t>             O método adotado na presente avaliação, quanto ás metodologias aplicadas a seguir  descritas, referem-</a:t>
          </a:r>
        </a:p>
        <a:p>
          <a:r>
            <a:rPr lang="pt-BR" sz="1100" b="0">
              <a:solidFill>
                <a:schemeClr val="tx1"/>
              </a:solidFill>
              <a:effectLst/>
              <a:latin typeface="+mn-lt"/>
              <a:ea typeface="+mn-ea"/>
              <a:cs typeface="+mn-cs"/>
            </a:rPr>
            <a:t>             se a imóveis rurais, com a finalidade única de aproveitamento em explorações agropecuárias</a:t>
          </a:r>
        </a:p>
        <a:p>
          <a:endParaRPr lang="pt-BR" sz="1100" b="0">
            <a:solidFill>
              <a:schemeClr val="tx1"/>
            </a:solidFill>
            <a:effectLst/>
            <a:latin typeface="+mn-lt"/>
            <a:ea typeface="+mn-ea"/>
            <a:cs typeface="+mn-cs"/>
          </a:endParaRPr>
        </a:p>
        <a:p>
          <a:endParaRPr lang="pt-BR" sz="1100" b="0">
            <a:solidFill>
              <a:schemeClr val="tx1"/>
            </a:solidFill>
            <a:effectLst/>
            <a:latin typeface="+mn-lt"/>
            <a:ea typeface="+mn-ea"/>
            <a:cs typeface="+mn-cs"/>
          </a:endParaRPr>
        </a:p>
        <a:p>
          <a:r>
            <a:rPr lang="pt-BR" sz="1100" b="0">
              <a:solidFill>
                <a:schemeClr val="tx1"/>
              </a:solidFill>
              <a:effectLst/>
              <a:latin typeface="+mn-lt"/>
              <a:ea typeface="+mn-ea"/>
              <a:cs typeface="+mn-cs"/>
            </a:rPr>
            <a:t>METODOLOGIA APLICADA NA AVALIAÇÃO DA TERRA NUA</a:t>
          </a:r>
        </a:p>
        <a:p>
          <a:r>
            <a:rPr lang="pt-BR" sz="1100" b="0">
              <a:solidFill>
                <a:schemeClr val="tx1"/>
              </a:solidFill>
              <a:effectLst/>
              <a:latin typeface="+mn-lt"/>
              <a:ea typeface="+mn-ea"/>
              <a:cs typeface="+mn-cs"/>
            </a:rPr>
            <a:t>              O método  utilizado para avaliação da terra nua é o comparativo. Este método contempla a coleta de </a:t>
          </a:r>
        </a:p>
        <a:p>
          <a:r>
            <a:rPr lang="pt-BR" sz="1100" b="0">
              <a:solidFill>
                <a:schemeClr val="tx1"/>
              </a:solidFill>
              <a:effectLst/>
              <a:latin typeface="+mn-lt"/>
              <a:ea typeface="+mn-ea"/>
              <a:cs typeface="+mn-cs"/>
            </a:rPr>
            <a:t>              dados no mercado imobiliário da região, que analisados através de vistoria aos imóveis transacionados ou</a:t>
          </a:r>
        </a:p>
        <a:p>
          <a:r>
            <a:rPr lang="pt-BR" sz="1100" b="0">
              <a:solidFill>
                <a:schemeClr val="tx1"/>
              </a:solidFill>
              <a:effectLst/>
              <a:latin typeface="+mn-lt"/>
              <a:ea typeface="+mn-ea"/>
              <a:cs typeface="+mn-cs"/>
            </a:rPr>
            <a:t>              em oferta, possibilita as correções das diferenças entre eles através de Fatores de Homogeneização.</a:t>
          </a:r>
          <a:r>
            <a:rPr lang="pt-BR" sz="1100">
              <a:solidFill>
                <a:schemeClr val="tx1"/>
              </a:solidFill>
              <a:effectLst/>
              <a:latin typeface="+mn-lt"/>
              <a:ea typeface="+mn-ea"/>
              <a:cs typeface="+mn-cs"/>
            </a:rPr>
            <a:t> </a:t>
          </a:r>
        </a:p>
        <a:p>
          <a:r>
            <a:rPr lang="pt-BR" sz="1100">
              <a:solidFill>
                <a:schemeClr val="tx1"/>
              </a:solidFill>
              <a:effectLst/>
              <a:latin typeface="+mn-lt"/>
              <a:ea typeface="+mn-ea"/>
              <a:cs typeface="+mn-cs"/>
            </a:rPr>
            <a:t>              No tratamento dos dados, buscando a homogeneização é observado como elemento paradigma, áreas </a:t>
          </a:r>
        </a:p>
        <a:p>
          <a:r>
            <a:rPr lang="pt-BR" sz="1100">
              <a:solidFill>
                <a:schemeClr val="tx1"/>
              </a:solidFill>
              <a:effectLst/>
              <a:latin typeface="+mn-lt"/>
              <a:ea typeface="+mn-ea"/>
              <a:cs typeface="+mn-cs"/>
            </a:rPr>
            <a:t>              rurais, sem benfeitorias, com </a:t>
          </a:r>
          <a:r>
            <a:rPr lang="pt-BR" sz="1100" i="1">
              <a:solidFill>
                <a:schemeClr val="tx1"/>
              </a:solidFill>
              <a:effectLst/>
              <a:latin typeface="+mn-lt"/>
              <a:ea typeface="+mn-ea"/>
              <a:cs typeface="+mn-cs"/>
            </a:rPr>
            <a:t>Situação ótima </a:t>
          </a:r>
          <a:r>
            <a:rPr lang="pt-BR" sz="1100">
              <a:solidFill>
                <a:schemeClr val="tx1"/>
              </a:solidFill>
              <a:effectLst/>
              <a:latin typeface="+mn-lt"/>
              <a:ea typeface="+mn-ea"/>
              <a:cs typeface="+mn-cs"/>
            </a:rPr>
            <a:t>com aproveitamento agropecuário, enquadradas na </a:t>
          </a:r>
          <a:r>
            <a:rPr lang="pt-BR" sz="1100" i="0">
              <a:solidFill>
                <a:schemeClr val="tx1"/>
              </a:solidFill>
              <a:effectLst/>
              <a:latin typeface="+mn-lt"/>
              <a:ea typeface="+mn-ea"/>
              <a:cs typeface="+mn-cs"/>
            </a:rPr>
            <a:t>Classe I </a:t>
          </a:r>
        </a:p>
        <a:p>
          <a:r>
            <a:rPr lang="pt-BR" sz="1100" i="0">
              <a:solidFill>
                <a:schemeClr val="tx1"/>
              </a:solidFill>
              <a:effectLst/>
              <a:latin typeface="+mn-lt"/>
              <a:ea typeface="+mn-ea"/>
              <a:cs typeface="+mn-cs"/>
            </a:rPr>
            <a:t>             de Capacidade de Uso das Terras.</a:t>
          </a:r>
        </a:p>
        <a:p>
          <a:endParaRPr lang="pt-BR" sz="1100" i="0">
            <a:solidFill>
              <a:schemeClr val="tx1"/>
            </a:solidFill>
            <a:effectLst/>
            <a:latin typeface="+mn-lt"/>
            <a:ea typeface="+mn-ea"/>
            <a:cs typeface="+mn-cs"/>
          </a:endParaRPr>
        </a:p>
        <a:p>
          <a:endParaRPr lang="pt-BR" sz="1100" i="0">
            <a:solidFill>
              <a:schemeClr val="tx1"/>
            </a:solidFill>
            <a:effectLst/>
            <a:latin typeface="+mn-lt"/>
            <a:ea typeface="+mn-ea"/>
            <a:cs typeface="+mn-cs"/>
          </a:endParaRPr>
        </a:p>
        <a:p>
          <a:r>
            <a:rPr lang="pt-BR" sz="1100" b="0">
              <a:solidFill>
                <a:schemeClr val="tx1"/>
              </a:solidFill>
              <a:effectLst/>
              <a:latin typeface="+mn-lt"/>
              <a:ea typeface="+mn-ea"/>
              <a:cs typeface="+mn-cs"/>
            </a:rPr>
            <a:t>METODOLOGIA APLICADA PARA AVALIAÇÃO DE BENFEITORIAS</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As benfeitorias produtivas (culturas) serão avaliadas levando-se em consideração seus frutos pendentes,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idades, estado de conservação e vida útil futura, enquanto que as não produtivas (instalações,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construções, melhoramentos, etc.) são avaliadas tomando-se como referência os seus custos de reposição</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considerando-se</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 possíveis depreciações físicas e funcionais, além de orçamentos analíticos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disponibilizados por empresas especializadas em prestação de serviços, quando isto se faz necessário.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PRESSUPOSIÇÕES CONSIDERADAS NA PRESENTE AVALIAÇÃO</a:t>
          </a:r>
        </a:p>
        <a:p>
          <a:r>
            <a:rPr lang="pt-BR" sz="1100">
              <a:solidFill>
                <a:schemeClr val="tx1"/>
              </a:solidFill>
              <a:effectLst/>
              <a:latin typeface="+mn-lt"/>
              <a:ea typeface="+mn-ea"/>
              <a:cs typeface="+mn-cs"/>
            </a:rPr>
            <a:t>             O método comparativo adotado para a terra nua em avaliação de imóveis rurais, tem como pressuposto  </a:t>
          </a:r>
        </a:p>
        <a:p>
          <a:r>
            <a:rPr lang="pt-BR" sz="1100">
              <a:solidFill>
                <a:schemeClr val="tx1"/>
              </a:solidFill>
              <a:effectLst/>
              <a:latin typeface="+mn-lt"/>
              <a:ea typeface="+mn-ea"/>
              <a:cs typeface="+mn-cs"/>
            </a:rPr>
            <a:t>             que os principais fatores determinantes do valor da terra em uma propriedade rural são:</a:t>
          </a:r>
        </a:p>
        <a:p>
          <a:r>
            <a:rPr lang="pt-BR" sz="1100">
              <a:solidFill>
                <a:schemeClr val="tx1"/>
              </a:solidFill>
              <a:effectLst/>
              <a:latin typeface="+mn-lt"/>
              <a:ea typeface="+mn-ea"/>
              <a:cs typeface="+mn-cs"/>
            </a:rPr>
            <a:t> </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 </a:t>
          </a:r>
          <a:r>
            <a:rPr lang="pt-BR" sz="1100" b="1">
              <a:solidFill>
                <a:schemeClr val="tx1"/>
              </a:solidFill>
              <a:effectLst/>
              <a:latin typeface="+mn-lt"/>
              <a:ea typeface="+mn-ea"/>
              <a:cs typeface="+mn-cs"/>
            </a:rPr>
            <a:t>Capacidade de Uso</a:t>
          </a:r>
          <a:r>
            <a:rPr lang="pt-BR" sz="1100">
              <a:solidFill>
                <a:schemeClr val="tx1"/>
              </a:solidFill>
              <a:effectLst/>
              <a:latin typeface="+mn-lt"/>
              <a:ea typeface="+mn-ea"/>
              <a:cs typeface="+mn-cs"/>
            </a:rPr>
            <a:t> dos diversos tipos de solos passíveis de se encontrar no imóvel avaliando;</a:t>
          </a:r>
        </a:p>
        <a:p>
          <a:pPr lvl="0"/>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 </a:t>
          </a:r>
          <a:r>
            <a:rPr lang="pt-BR" sz="1100" b="1">
              <a:solidFill>
                <a:schemeClr val="tx1"/>
              </a:solidFill>
              <a:effectLst/>
              <a:latin typeface="+mn-lt"/>
              <a:ea typeface="+mn-ea"/>
              <a:cs typeface="+mn-cs"/>
            </a:rPr>
            <a:t>Situação</a:t>
          </a:r>
          <a:r>
            <a:rPr lang="pt-BR" sz="1100">
              <a:solidFill>
                <a:schemeClr val="tx1"/>
              </a:solidFill>
              <a:effectLst/>
              <a:latin typeface="+mn-lt"/>
              <a:ea typeface="+mn-ea"/>
              <a:cs typeface="+mn-cs"/>
            </a:rPr>
            <a:t> do imóvel em relação às zonas de influência na região, assim definida pelas </a:t>
          </a:r>
        </a:p>
        <a:p>
          <a:pPr lvl="0"/>
          <a:r>
            <a:rPr lang="pt-BR" sz="1100">
              <a:solidFill>
                <a:schemeClr val="tx1"/>
              </a:solidFill>
              <a:effectLst/>
              <a:latin typeface="+mn-lt"/>
              <a:ea typeface="+mn-ea"/>
              <a:cs typeface="+mn-cs"/>
            </a:rPr>
            <a:t>                                condições de trafecabilidade das vias que a ele dão acesso.</a:t>
          </a:r>
        </a:p>
        <a:p>
          <a:pPr lvl="0"/>
          <a:endParaRPr lang="pt-BR" sz="1100">
            <a:solidFill>
              <a:schemeClr val="tx1"/>
            </a:solidFill>
            <a:effectLst/>
            <a:latin typeface="+mn-lt"/>
            <a:ea typeface="+mn-ea"/>
            <a:cs typeface="+mn-cs"/>
          </a:endParaRPr>
        </a:p>
        <a:p>
          <a:pPr lvl="0"/>
          <a:endParaRPr lang="pt-BR" sz="1100">
            <a:solidFill>
              <a:schemeClr val="tx1"/>
            </a:solidFill>
            <a:effectLst/>
            <a:latin typeface="+mn-lt"/>
            <a:ea typeface="+mn-ea"/>
            <a:cs typeface="+mn-cs"/>
          </a:endParaRPr>
        </a:p>
        <a:p>
          <a:pPr lvl="0"/>
          <a:r>
            <a:rPr lang="pt-BR" sz="1100">
              <a:solidFill>
                <a:schemeClr val="tx1"/>
              </a:solidFill>
              <a:effectLst/>
              <a:latin typeface="+mn-lt"/>
              <a:ea typeface="+mn-ea"/>
              <a:cs typeface="+mn-cs"/>
            </a:rPr>
            <a:t>RECONHECIMENTO</a:t>
          </a:r>
          <a:r>
            <a:rPr lang="pt-BR" sz="1100" baseline="0">
              <a:solidFill>
                <a:schemeClr val="tx1"/>
              </a:solidFill>
              <a:effectLst/>
              <a:latin typeface="+mn-lt"/>
              <a:ea typeface="+mn-ea"/>
              <a:cs typeface="+mn-cs"/>
            </a:rPr>
            <a:t> DAS VARIÁVEIS CONSIDERADAS PARA AVALIAÇÃO DA TERRA NUA</a:t>
          </a: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No tratamento dos dados, buscando a homogeneização, é observado como elemento paradigma, áreas</a:t>
          </a: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rurais, sem benfeitorias, com aproveitamento agropecuário, com Situação ótima, e enquadradas na </a:t>
          </a: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Classe I de Capacidade de Uso das Terras. Para clareza dos critérios e reconhecimento destas variáveis e </a:t>
          </a: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seus Fatores de Ponderação, descreve-se</a:t>
          </a:r>
          <a:r>
            <a:rPr lang="pt-BR" sz="1100" baseline="0">
              <a:solidFill>
                <a:schemeClr val="tx1"/>
              </a:solidFill>
              <a:effectLst/>
              <a:latin typeface="+mn-lt"/>
              <a:ea typeface="+mn-ea"/>
              <a:cs typeface="+mn-cs"/>
            </a:rPr>
            <a:t> a seguir,</a:t>
          </a:r>
          <a:r>
            <a:rPr lang="pt-BR" sz="1100">
              <a:solidFill>
                <a:schemeClr val="tx1"/>
              </a:solidFill>
              <a:effectLst/>
              <a:latin typeface="+mn-lt"/>
              <a:ea typeface="+mn-ea"/>
              <a:cs typeface="+mn-cs"/>
            </a:rPr>
            <a:t> as diversas </a:t>
          </a:r>
          <a:r>
            <a:rPr lang="pt-BR" sz="1100" b="1">
              <a:solidFill>
                <a:schemeClr val="tx1"/>
              </a:solidFill>
              <a:effectLst/>
              <a:latin typeface="+mn-lt"/>
              <a:ea typeface="+mn-ea"/>
              <a:cs typeface="+mn-cs"/>
            </a:rPr>
            <a:t>Classes de Capacidade de Uso</a:t>
          </a:r>
          <a:r>
            <a:rPr lang="pt-BR" sz="1100">
              <a:solidFill>
                <a:schemeClr val="tx1"/>
              </a:solidFill>
              <a:effectLst/>
              <a:latin typeface="+mn-lt"/>
              <a:ea typeface="+mn-ea"/>
              <a:cs typeface="+mn-cs"/>
            </a:rPr>
            <a:t>, segundo</a:t>
          </a: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             Lepsch, e as características consideradas para </a:t>
          </a:r>
          <a:r>
            <a:rPr lang="pt-BR" sz="1100" b="1">
              <a:solidFill>
                <a:schemeClr val="tx1"/>
              </a:solidFill>
              <a:effectLst/>
              <a:latin typeface="+mn-lt"/>
              <a:ea typeface="+mn-ea"/>
              <a:cs typeface="+mn-cs"/>
            </a:rPr>
            <a:t>Situação</a:t>
          </a:r>
          <a:r>
            <a:rPr lang="pt-BR" sz="1100">
              <a:solidFill>
                <a:schemeClr val="tx1"/>
              </a:solidFill>
              <a:effectLst/>
              <a:latin typeface="+mn-lt"/>
              <a:ea typeface="+mn-ea"/>
              <a:cs typeface="+mn-cs"/>
            </a:rPr>
            <a:t>, como se vê a seguir.</a:t>
          </a:r>
        </a:p>
        <a:p>
          <a:pPr lvl="0"/>
          <a:endParaRPr lang="pt-BR"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tx1"/>
            </a:solidFill>
            <a:effectLst/>
            <a:latin typeface="+mn-lt"/>
            <a:ea typeface="+mn-ea"/>
            <a:cs typeface="+mn-cs"/>
          </a:endParaRPr>
        </a:p>
        <a:p>
          <a:endParaRPr lang="pt-BR" sz="1100" b="0">
            <a:solidFill>
              <a:schemeClr val="tx1"/>
            </a:solidFill>
            <a:effectLst/>
            <a:latin typeface="+mn-lt"/>
            <a:ea typeface="+mn-ea"/>
            <a:cs typeface="+mn-cs"/>
          </a:endParaRPr>
        </a:p>
        <a:p>
          <a:endParaRPr lang="pt-BR"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57150</xdr:colOff>
      <xdr:row>3</xdr:row>
      <xdr:rowOff>142876</xdr:rowOff>
    </xdr:from>
    <xdr:to>
      <xdr:col>58</xdr:col>
      <xdr:colOff>95250</xdr:colOff>
      <xdr:row>45</xdr:row>
      <xdr:rowOff>151280</xdr:rowOff>
    </xdr:to>
    <xdr:sp macro="" textlink="">
      <xdr:nvSpPr>
        <xdr:cNvPr id="3" name="CaixaDeTexto 2"/>
        <xdr:cNvSpPr txBox="1"/>
      </xdr:nvSpPr>
      <xdr:spPr>
        <a:xfrm>
          <a:off x="169209" y="630332"/>
          <a:ext cx="6425453" cy="6832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t>Classe</a:t>
          </a:r>
          <a:r>
            <a:rPr lang="pt-BR" sz="1100" b="1" baseline="0"/>
            <a:t> I</a:t>
          </a:r>
          <a:r>
            <a:rPr lang="pt-BR" sz="1100" b="0"/>
            <a:t> - Terras com limitações muito pequenas no que diz respeito à suscetibilidade</a:t>
          </a:r>
          <a:r>
            <a:rPr lang="pt-BR" sz="1100" b="0" baseline="0"/>
            <a:t> à erosão podendo seguramente ser cultivadas. Os solos são profundos, produtivos e fáceis de serem lavrados e quase planos. Não estão sujeitos a inundações, mas sujeitos à erosão por lixiviação e à deteriozação da estrutura (como por exemplo, compactação). Quando usados sucessiva e intensivamente com lavouras, necessitam de práticas construtoras  e/ou mantenedoras da fertilidade, tais como adubações peródicas.</a:t>
          </a:r>
        </a:p>
        <a:p>
          <a:endParaRPr lang="pt-BR" sz="1100" baseline="0"/>
        </a:p>
        <a:p>
          <a:r>
            <a:rPr lang="pt-BR" sz="1100" b="1" baseline="0"/>
            <a:t>Classe II </a:t>
          </a:r>
          <a:r>
            <a:rPr lang="pt-BR" sz="1100" baseline="0"/>
            <a:t>- Terras com limitações moderadas de uso apresentando riscos moderados de degradação. Podem diferir da classe I  de várias maneiras:- estão em áreeas ligeiramente inclinadas, sujeitas a erosão, ou com excesso de água no solo. Quando usadas para agricultura intensiva, necessitam de práticas simples de conservação do solo, tais como plantio em nível, ou plantio direto.</a:t>
          </a:r>
        </a:p>
        <a:p>
          <a:endParaRPr lang="pt-BR" sz="1100" baseline="0"/>
        </a:p>
        <a:p>
          <a:pPr marL="0" marR="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Classe III - </a:t>
          </a:r>
          <a:r>
            <a:rPr lang="pt-BR" sz="1100" b="0">
              <a:solidFill>
                <a:schemeClr val="dk1"/>
              </a:solidFill>
              <a:effectLst/>
              <a:latin typeface="+mn-lt"/>
              <a:ea typeface="+mn-ea"/>
              <a:cs typeface="+mn-cs"/>
            </a:rPr>
            <a:t>Terras também apropriadas para cultivos intensivos, mas que necessitam de praticas complexas de conservação. Os solos desta classe, normalmente, tem declives mais pronunciados, são suscetíveis às erosões aceleradas tendo, portanto, mais limitações edáficas e risco maior de erosão que os enquadrados na classe II.</a:t>
          </a:r>
        </a:p>
        <a:p>
          <a:pPr marL="0" marR="0" indent="0" defTabSz="914400" eaLnBrk="1" fontAlgn="auto" latinLnBrk="0" hangingPunct="1">
            <a:lnSpc>
              <a:spcPct val="100000"/>
            </a:lnSpc>
            <a:spcBef>
              <a:spcPts val="0"/>
            </a:spcBef>
            <a:spcAft>
              <a:spcPts val="0"/>
            </a:spcAft>
            <a:buClrTx/>
            <a:buSzTx/>
            <a:buFontTx/>
            <a:buNone/>
            <a:tabLst/>
            <a:defRPr/>
          </a:pPr>
          <a:endParaRPr lang="pt-BR"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Classe IV – </a:t>
          </a:r>
          <a:r>
            <a:rPr lang="pt-BR" sz="1100">
              <a:solidFill>
                <a:schemeClr val="dk1"/>
              </a:solidFill>
              <a:effectLst/>
              <a:latin typeface="+mn-lt"/>
              <a:ea typeface="+mn-ea"/>
              <a:cs typeface="+mn-cs"/>
            </a:rPr>
            <a:t>Terras com severas limitações permanentes. Lavouras intensivas (milho, soja etc.) devem ser implantadas apenas ocasionalmente ou em extensão limitada (por exemplo: arroz ou feijão durante um ano alternando por quatro anos de pastagens). Os solos, em sua maior parte, devem ser mantidos com pastagens ou cultivos permanentes mais protetores (tais como laranjais e cafezais). Terras desta classe já possuem características desfavoráveis à agricultura, pela forte declividade ou muitas pedras à superfície.</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Classe V - Terras</a:t>
          </a:r>
          <a:r>
            <a:rPr lang="pt-BR" sz="1100">
              <a:solidFill>
                <a:schemeClr val="dk1"/>
              </a:solidFill>
              <a:effectLst/>
              <a:latin typeface="+mn-lt"/>
              <a:ea typeface="+mn-ea"/>
              <a:cs typeface="+mn-cs"/>
            </a:rPr>
            <a:t> que devem ser mantidas com pastagens ou reflorestamento. O terreno é quase plano, pouco sujeito á erosão, mas apresenta algumas limitações ao cultivo, com muitas pedras à superfície ou problemas de encharcamento, o que impossibilita o uso com lavouras.</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Classe VI – </a:t>
          </a:r>
          <a:r>
            <a:rPr lang="pt-BR" sz="1100">
              <a:solidFill>
                <a:schemeClr val="dk1"/>
              </a:solidFill>
              <a:effectLst/>
              <a:latin typeface="+mn-lt"/>
              <a:ea typeface="+mn-ea"/>
              <a:cs typeface="+mn-cs"/>
            </a:rPr>
            <a:t>Terras que não devem ser cultivadas com lavouras intensivas, sendo mais adaptadas para pastagens, reflorestamento ou cultivos especiais que mais protegem os solos, tais como seringais. Quando usadas para pastagens, requerem cuidados intensivos para evitar a erosão.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Classe VII – </a:t>
          </a:r>
          <a:r>
            <a:rPr lang="pt-BR" sz="1100">
              <a:solidFill>
                <a:schemeClr val="dk1"/>
              </a:solidFill>
              <a:effectLst/>
              <a:latin typeface="+mn-lt"/>
              <a:ea typeface="+mn-ea"/>
              <a:cs typeface="+mn-cs"/>
            </a:rPr>
            <a:t>Solos sujeitos a limitações permanentes mais severas, mesmo quando usados para pastagens ou reflorestamento. São terrenos muito inclinados, erodidos, ressecados ou pantanosos, considerados como de baixa qualidade e devem ser usados com muito cuidado. Reflorestamento, quando a vegetação natural já foi removida, é o uso mais indicado nas regiões de clima mais úmido, e pastagens, no caso de solos situados em climas mais secos.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Classe VIII – </a:t>
          </a:r>
          <a:r>
            <a:rPr lang="pt-BR" sz="1100">
              <a:solidFill>
                <a:schemeClr val="dk1"/>
              </a:solidFill>
              <a:effectLst/>
              <a:latin typeface="+mn-lt"/>
              <a:ea typeface="+mn-ea"/>
              <a:cs typeface="+mn-cs"/>
            </a:rPr>
            <a:t>Terras nas quais não é aconselhavel qualquer tipo de lavoura, pastagem ou florestas comerciais. Devem ser obrigatoriamente reservadas para a proteção da flora e fauna silvestre ou recreação controlada. São áreas muito áridas, declinosas, arenosas, pantanosas ou severamente erodidas. São, por exemplo, encostas com muitos afloramentos rochosos, terrenos íngremes montanhosos, dunas arenosas costeiras e mangues.</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endParaRPr lang="pt-BR" sz="1100"/>
        </a:p>
      </xdr:txBody>
    </xdr:sp>
    <xdr:clientData/>
  </xdr:twoCellAnchor>
  <xdr:twoCellAnchor>
    <xdr:from>
      <xdr:col>30</xdr:col>
      <xdr:colOff>38100</xdr:colOff>
      <xdr:row>74</xdr:row>
      <xdr:rowOff>114300</xdr:rowOff>
    </xdr:from>
    <xdr:to>
      <xdr:col>34</xdr:col>
      <xdr:colOff>28575</xdr:colOff>
      <xdr:row>76</xdr:row>
      <xdr:rowOff>28575</xdr:rowOff>
    </xdr:to>
    <xdr:sp macro="" textlink="">
      <xdr:nvSpPr>
        <xdr:cNvPr id="4" name="Seta entalhada para a direita 3"/>
        <xdr:cNvSpPr/>
      </xdr:nvSpPr>
      <xdr:spPr bwMode="auto">
        <a:xfrm>
          <a:off x="3467100" y="12411075"/>
          <a:ext cx="447675" cy="238125"/>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13606</xdr:colOff>
      <xdr:row>12</xdr:row>
      <xdr:rowOff>52916</xdr:rowOff>
    </xdr:from>
    <xdr:ext cx="6694715" cy="804334"/>
    <xdr:sp macro="" textlink="">
      <xdr:nvSpPr>
        <xdr:cNvPr id="2" name="CaixaDeTexto 1"/>
        <xdr:cNvSpPr txBox="1"/>
      </xdr:nvSpPr>
      <xdr:spPr>
        <a:xfrm>
          <a:off x="130023" y="1629833"/>
          <a:ext cx="6694715" cy="804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pt-BR" sz="1000" b="0">
              <a:solidFill>
                <a:schemeClr val="tx1"/>
              </a:solidFill>
              <a:effectLst/>
              <a:latin typeface="+mn-lt"/>
              <a:ea typeface="+mn-ea"/>
              <a:cs typeface="+mn-cs"/>
            </a:rPr>
            <a:t>Via de regra, os imóveis rurais são servidos por uma ou mais condições de acesso, e por distâncias variáveis.</a:t>
          </a:r>
          <a:endParaRPr lang="pt-BR" sz="1000" b="1">
            <a:solidFill>
              <a:schemeClr val="tx1"/>
            </a:solidFill>
            <a:effectLst/>
            <a:latin typeface="+mn-lt"/>
            <a:ea typeface="+mn-ea"/>
            <a:cs typeface="+mn-cs"/>
          </a:endParaRPr>
        </a:p>
        <a:p>
          <a:pPr algn="l"/>
          <a:r>
            <a:rPr lang="pt-BR" sz="1000" b="0">
              <a:solidFill>
                <a:schemeClr val="tx1"/>
              </a:solidFill>
              <a:effectLst/>
              <a:latin typeface="+mn-lt"/>
              <a:ea typeface="+mn-ea"/>
              <a:cs typeface="+mn-cs"/>
            </a:rPr>
            <a:t>Assim,  torna-se necessário uma interação entre as distancias que correspondem a cada uma das condições de acesso. Aqui também, os cálculos para a determinação do Fator de Ponderação para Acesso, é dado através da média ponderada calculada em função das distâncias de cada trecho, e os Fatores de Ponderação  acima demonstrados </a:t>
          </a:r>
          <a:r>
            <a:rPr lang="pt-BR" sz="1100" b="0">
              <a:solidFill>
                <a:schemeClr val="tx1"/>
              </a:solidFill>
              <a:effectLst/>
              <a:latin typeface="+mn-lt"/>
              <a:ea typeface="+mn-ea"/>
              <a:cs typeface="+mn-cs"/>
            </a:rPr>
            <a:t>. </a:t>
          </a:r>
          <a:endParaRPr lang="pt-BR" sz="1100" b="1">
            <a:solidFill>
              <a:schemeClr val="tx1"/>
            </a:solidFill>
            <a:effectLst/>
            <a:latin typeface="+mn-lt"/>
            <a:ea typeface="+mn-ea"/>
            <a:cs typeface="+mn-cs"/>
          </a:endParaRPr>
        </a:p>
        <a:p>
          <a:endParaRPr lang="pt-BR" sz="1000"/>
        </a:p>
      </xdr:txBody>
    </xdr:sp>
    <xdr:clientData/>
  </xdr:oneCellAnchor>
  <xdr:twoCellAnchor>
    <xdr:from>
      <xdr:col>40</xdr:col>
      <xdr:colOff>27215</xdr:colOff>
      <xdr:row>26</xdr:row>
      <xdr:rowOff>27214</xdr:rowOff>
    </xdr:from>
    <xdr:to>
      <xdr:col>43</xdr:col>
      <xdr:colOff>68036</xdr:colOff>
      <xdr:row>27</xdr:row>
      <xdr:rowOff>115661</xdr:rowOff>
    </xdr:to>
    <xdr:sp macro="" textlink="">
      <xdr:nvSpPr>
        <xdr:cNvPr id="4" name="Seta entalhada para a direita 3"/>
        <xdr:cNvSpPr/>
      </xdr:nvSpPr>
      <xdr:spPr bwMode="auto">
        <a:xfrm>
          <a:off x="10552340" y="2728232"/>
          <a:ext cx="387803" cy="210911"/>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oneCellAnchor>
    <xdr:from>
      <xdr:col>1</xdr:col>
      <xdr:colOff>52916</xdr:colOff>
      <xdr:row>33</xdr:row>
      <xdr:rowOff>5291</xdr:rowOff>
    </xdr:from>
    <xdr:ext cx="6646333" cy="1201209"/>
    <xdr:sp macro="" textlink="">
      <xdr:nvSpPr>
        <xdr:cNvPr id="3" name="CaixaDeTexto 2"/>
        <xdr:cNvSpPr txBox="1"/>
      </xdr:nvSpPr>
      <xdr:spPr>
        <a:xfrm>
          <a:off x="169333" y="4222749"/>
          <a:ext cx="6646333" cy="1201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pt-BR" sz="900" b="0">
              <a:solidFill>
                <a:schemeClr val="tx1"/>
              </a:solidFill>
              <a:effectLst/>
              <a:latin typeface="+mn-lt"/>
              <a:ea typeface="+mn-ea"/>
              <a:cs typeface="+mn-cs"/>
            </a:rPr>
            <a:t>Em benfeitorias produtivas devem ser analisados todas as inovações introduzidas no imóvel rural, capazes de proporcionar rendimentos através de seus produtos.</a:t>
          </a:r>
        </a:p>
        <a:p>
          <a:pPr marL="0" marR="0" lvl="0" indent="0" defTabSz="914400" eaLnBrk="1" fontAlgn="auto" latinLnBrk="0" hangingPunct="1">
            <a:lnSpc>
              <a:spcPct val="100000"/>
            </a:lnSpc>
            <a:spcBef>
              <a:spcPts val="0"/>
            </a:spcBef>
            <a:spcAft>
              <a:spcPts val="0"/>
            </a:spcAft>
            <a:buClrTx/>
            <a:buSzTx/>
            <a:buFontTx/>
            <a:buNone/>
            <a:tabLst/>
            <a:defRPr/>
          </a:pPr>
          <a:r>
            <a:rPr lang="pt-BR" sz="900" b="0">
              <a:solidFill>
                <a:schemeClr val="tx1"/>
              </a:solidFill>
              <a:effectLst/>
              <a:latin typeface="+mn-lt"/>
              <a:ea typeface="+mn-ea"/>
              <a:cs typeface="+mn-cs"/>
            </a:rPr>
            <a:t>Na avaliação de culturas perenes e temporárias comerciais em produção, deve ser empregado o método do custo de reposição acrescido do valor econômico da plantação.</a:t>
          </a:r>
        </a:p>
        <a:p>
          <a:pPr marL="0" marR="0" lvl="0" indent="0" defTabSz="914400" eaLnBrk="1" fontAlgn="auto" latinLnBrk="0" hangingPunct="1">
            <a:lnSpc>
              <a:spcPct val="100000"/>
            </a:lnSpc>
            <a:spcBef>
              <a:spcPts val="0"/>
            </a:spcBef>
            <a:spcAft>
              <a:spcPts val="0"/>
            </a:spcAft>
            <a:buClrTx/>
            <a:buSzTx/>
            <a:buFontTx/>
            <a:buNone/>
            <a:tabLst/>
            <a:defRPr/>
          </a:pPr>
          <a:r>
            <a:rPr lang="pt-BR" sz="900" b="0">
              <a:solidFill>
                <a:schemeClr val="tx1"/>
              </a:solidFill>
              <a:effectLst/>
              <a:latin typeface="+mn-lt"/>
              <a:ea typeface="+mn-ea"/>
              <a:cs typeface="+mn-cs"/>
            </a:rPr>
            <a:t>Deverá  ainda ser considerado nas avaliações de culturas permanentes ou semi-permanentes, as suas depreciações em função de suas idades aparentes e suas vidas úteis futuras, além de seus aspectos fitossanitários e nutricionais. Para isto, as tabelas a seguir se prestarão à identificação de seus fatores de depreciação.</a:t>
          </a:r>
          <a:endParaRPr lang="pt-BR"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900" b="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900" b="1">
            <a:solidFill>
              <a:schemeClr val="tx1"/>
            </a:solidFill>
            <a:effectLst/>
            <a:latin typeface="+mn-lt"/>
            <a:ea typeface="+mn-ea"/>
            <a:cs typeface="+mn-cs"/>
          </a:endParaRPr>
        </a:p>
        <a:p>
          <a:endParaRPr lang="pt-BR" sz="9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20052</xdr:colOff>
      <xdr:row>3</xdr:row>
      <xdr:rowOff>25067</xdr:rowOff>
    </xdr:from>
    <xdr:ext cx="6652461" cy="1343525"/>
    <xdr:sp macro="" textlink="">
      <xdr:nvSpPr>
        <xdr:cNvPr id="2" name="CaixaDeTexto 1"/>
        <xdr:cNvSpPr txBox="1"/>
      </xdr:nvSpPr>
      <xdr:spPr>
        <a:xfrm>
          <a:off x="135355" y="511343"/>
          <a:ext cx="6652461" cy="1343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BR" sz="1000" b="0">
              <a:solidFill>
                <a:schemeClr val="tx1"/>
              </a:solidFill>
              <a:effectLst/>
              <a:latin typeface="+mn-lt"/>
              <a:ea typeface="+mn-ea"/>
              <a:cs typeface="+mn-cs"/>
            </a:rPr>
            <a:t>Na avaliação de culturas perenes e temporárias comerciais em produção, deve ser empregado o método do custo de reposição acrescido do valor econômico da plantação.</a:t>
          </a:r>
        </a:p>
        <a:p>
          <a:pPr marL="0" marR="0" lvl="0" indent="0" defTabSz="914400" eaLnBrk="1" fontAlgn="auto" latinLnBrk="0" hangingPunct="1">
            <a:lnSpc>
              <a:spcPct val="100000"/>
            </a:lnSpc>
            <a:spcBef>
              <a:spcPts val="0"/>
            </a:spcBef>
            <a:spcAft>
              <a:spcPts val="0"/>
            </a:spcAft>
            <a:buClrTx/>
            <a:buSzTx/>
            <a:buFontTx/>
            <a:buNone/>
            <a:tabLst/>
            <a:defRPr/>
          </a:pPr>
          <a:r>
            <a:rPr lang="pt-BR" sz="1000" b="0">
              <a:solidFill>
                <a:schemeClr val="tx1"/>
              </a:solidFill>
              <a:effectLst/>
              <a:latin typeface="+mn-lt"/>
              <a:ea typeface="+mn-ea"/>
              <a:cs typeface="+mn-cs"/>
            </a:rPr>
            <a:t>Na avaliação de essências florestais homogêneas  é considerado o valor econômico da plantação, que, no caso, pode ser equiparado ao valor presente do rendimento liquido dos desbastes periódicos vincendos e do corte final.</a:t>
          </a:r>
        </a:p>
        <a:p>
          <a:pPr marL="0" marR="0" lvl="0" indent="0" defTabSz="914400" eaLnBrk="1" fontAlgn="auto" latinLnBrk="0" hangingPunct="1">
            <a:lnSpc>
              <a:spcPct val="100000"/>
            </a:lnSpc>
            <a:spcBef>
              <a:spcPts val="0"/>
            </a:spcBef>
            <a:spcAft>
              <a:spcPts val="0"/>
            </a:spcAft>
            <a:buClrTx/>
            <a:buSzTx/>
            <a:buFontTx/>
            <a:buNone/>
            <a:tabLst/>
            <a:defRPr/>
          </a:pPr>
          <a:r>
            <a:rPr lang="pt-BR" sz="1000" b="0">
              <a:solidFill>
                <a:schemeClr val="tx1"/>
              </a:solidFill>
              <a:effectLst/>
              <a:latin typeface="+mn-lt"/>
              <a:ea typeface="+mn-ea"/>
              <a:cs typeface="+mn-cs"/>
            </a:rPr>
            <a:t>Os casos indicados nos  parágrafos anteriores poderão receber idêntico tratamento metodológico desde que sejam conhecidos os ciclos e a vida de cada espécie de cultura.</a:t>
          </a:r>
          <a:endParaRPr lang="pt-BR" sz="10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b="1">
            <a:solidFill>
              <a:schemeClr val="tx1"/>
            </a:solidFill>
            <a:effectLst/>
            <a:latin typeface="+mn-lt"/>
            <a:ea typeface="+mn-ea"/>
            <a:cs typeface="+mn-cs"/>
          </a:endParaRPr>
        </a:p>
        <a:p>
          <a:endParaRPr lang="pt-BR" sz="900"/>
        </a:p>
      </xdr:txBody>
    </xdr:sp>
    <xdr:clientData/>
  </xdr:oneCellAnchor>
  <xdr:oneCellAnchor>
    <xdr:from>
      <xdr:col>2</xdr:col>
      <xdr:colOff>10027</xdr:colOff>
      <xdr:row>17</xdr:row>
      <xdr:rowOff>75197</xdr:rowOff>
    </xdr:from>
    <xdr:ext cx="6436893" cy="796693"/>
    <xdr:sp macro="" textlink="">
      <xdr:nvSpPr>
        <xdr:cNvPr id="3" name="CaixaDeTexto 2"/>
        <xdr:cNvSpPr txBox="1"/>
      </xdr:nvSpPr>
      <xdr:spPr>
        <a:xfrm>
          <a:off x="240632" y="2235868"/>
          <a:ext cx="6436893" cy="796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pt-BR" sz="900" b="0">
              <a:solidFill>
                <a:schemeClr val="tx1"/>
              </a:solidFill>
              <a:effectLst/>
              <a:latin typeface="+mn-lt"/>
              <a:ea typeface="+mn-ea"/>
              <a:cs typeface="+mn-cs"/>
            </a:rPr>
            <a:t>A Associação</a:t>
          </a:r>
          <a:r>
            <a:rPr lang="pt-BR" sz="900" b="0" baseline="0">
              <a:solidFill>
                <a:schemeClr val="tx1"/>
              </a:solidFill>
              <a:effectLst/>
              <a:latin typeface="+mn-lt"/>
              <a:ea typeface="+mn-ea"/>
              <a:cs typeface="+mn-cs"/>
            </a:rPr>
            <a:t> Brasileira de Normas Técnicas - A</a:t>
          </a:r>
          <a:r>
            <a:rPr lang="pt-BR" sz="900" b="0">
              <a:solidFill>
                <a:schemeClr val="tx1"/>
              </a:solidFill>
              <a:effectLst/>
              <a:latin typeface="+mn-lt"/>
              <a:ea typeface="+mn-ea"/>
              <a:cs typeface="+mn-cs"/>
            </a:rPr>
            <a:t>BNT preconiza que as construções devem ser avaliadas da seguinte forma:</a:t>
          </a:r>
        </a:p>
        <a:p>
          <a:pPr marL="0" marR="0" indent="0" defTabSz="914400" eaLnBrk="1" fontAlgn="auto" latinLnBrk="0" hangingPunct="1">
            <a:lnSpc>
              <a:spcPct val="100000"/>
            </a:lnSpc>
            <a:spcBef>
              <a:spcPts val="0"/>
            </a:spcBef>
            <a:spcAft>
              <a:spcPts val="0"/>
            </a:spcAft>
            <a:buClrTx/>
            <a:buSzTx/>
            <a:buFontTx/>
            <a:buNone/>
            <a:tabLst/>
            <a:defRPr/>
          </a:pPr>
          <a:r>
            <a:rPr lang="pt-BR" sz="900" b="0">
              <a:solidFill>
                <a:schemeClr val="tx1"/>
              </a:solidFill>
              <a:effectLst/>
              <a:latin typeface="+mn-lt"/>
              <a:ea typeface="+mn-ea"/>
              <a:cs typeface="+mn-cs"/>
            </a:rPr>
            <a:t>"As avaliações das construções (edificações e instalações) são feitas através de orçamentos qualitativos e quantitativos, ou com o emprego de custos unitários oriundos de tabelas, desde que provenientes de fontes fidedignas e obrigatoriamente mencionadas. A depreciação das construções e das instalações deve levar em conta os aspectos físicos e funcionais, com a consideração da vida útil aparente e provável, bem como do estado de conservação".</a:t>
          </a:r>
          <a:endParaRPr lang="pt-BR" sz="900" b="1">
            <a:solidFill>
              <a:schemeClr val="tx1"/>
            </a:solidFill>
            <a:effectLst/>
            <a:latin typeface="+mn-lt"/>
            <a:ea typeface="+mn-ea"/>
            <a:cs typeface="+mn-cs"/>
          </a:endParaRPr>
        </a:p>
      </xdr:txBody>
    </xdr:sp>
    <xdr:clientData/>
  </xdr:oneCellAnchor>
  <xdr:oneCellAnchor>
    <xdr:from>
      <xdr:col>2</xdr:col>
      <xdr:colOff>5013</xdr:colOff>
      <xdr:row>43</xdr:row>
      <xdr:rowOff>25066</xdr:rowOff>
    </xdr:from>
    <xdr:ext cx="6426869" cy="4489784"/>
    <xdr:sp macro="" textlink="">
      <xdr:nvSpPr>
        <xdr:cNvPr id="4" name="CaixaDeTexto 3"/>
        <xdr:cNvSpPr txBox="1"/>
      </xdr:nvSpPr>
      <xdr:spPr>
        <a:xfrm>
          <a:off x="233613" y="5771816"/>
          <a:ext cx="6426869" cy="448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pt-BR" sz="900" b="1">
              <a:solidFill>
                <a:schemeClr val="tx1"/>
              </a:solidFill>
              <a:effectLst/>
              <a:latin typeface="+mn-lt"/>
              <a:ea typeface="+mn-ea"/>
              <a:cs typeface="+mn-cs"/>
            </a:rPr>
            <a:t>Caracterização física da região</a:t>
          </a:r>
        </a:p>
        <a:p>
          <a:pPr marL="0" marR="0" indent="0" defTabSz="914400" eaLnBrk="1" fontAlgn="auto" latinLnBrk="0" hangingPunct="1">
            <a:lnSpc>
              <a:spcPct val="100000"/>
            </a:lnSpc>
            <a:spcBef>
              <a:spcPts val="0"/>
            </a:spcBef>
            <a:spcAft>
              <a:spcPts val="0"/>
            </a:spcAft>
            <a:buClrTx/>
            <a:buSzTx/>
            <a:buFontTx/>
            <a:buNone/>
            <a:tabLst/>
            <a:defRPr/>
          </a:pPr>
          <a:endParaRPr lang="pt-BR" sz="900" b="1">
            <a:solidFill>
              <a:schemeClr val="tx1"/>
            </a:solidFill>
            <a:effectLst/>
            <a:latin typeface="+mn-lt"/>
            <a:ea typeface="+mn-ea"/>
            <a:cs typeface="+mn-cs"/>
          </a:endParaRPr>
        </a:p>
        <a:p>
          <a:r>
            <a:rPr lang="pt-BR" sz="900" b="0">
              <a:solidFill>
                <a:srgbClr val="FF0000"/>
              </a:solidFill>
              <a:effectLst/>
              <a:latin typeface="+mn-lt"/>
              <a:ea typeface="+mn-ea"/>
              <a:cs typeface="+mn-cs"/>
            </a:rPr>
            <a:t>O município de Lavras, neste Estado de Minas Gerais, onde se encontra localizada a propriedade  avalianda está inserido na zona limítrofe entre o Sul e a  região centro-oeste do Estado de Minas Gerais, e próximo da rodovia Fernão Dias ( BR 381 ) principal meio de comunicação rodoviária entre São Paulo e Belo horizonte. Esta região está situada a aproximadamente 940 metros de altitude em relação ao nível do mar, sendo a temperatura média anual de 19,3ºC e a umidade relativa do ar de 78%. A precipitação anual na região é de 1.412 mm de chuvas distribuídas principalmente nos meses de outubro a abril, estando a deficiência hídrica concentrada  no período de maio a setembro. A vegetação típica da região é o cerrado, e sob o ponto de vista climático, está apta à produção de praticamente todas culturas comerciais adaptadas à região. A topografia variando de 0 a 45 % na maioria das propriedades rurais existentes, restringe em parte a mecanização dos solos, classificados, na maioria dos estabelecimentos agrícolas, como Latossolos, caráter distrófico e sobretudo com altos teores de alumínio tóxico para as plantas. A textura média predomina na maioria dos solos presentes nos imóveis rurais, e a sua camada arável, de maneira geral  não se apresenta com impedimentos à sua mecanização, notadamente nas áreas mais baixas. São solos muito profundos, e sem impedimentos ao desenvolvimento do sistema radicular das plantas.</a:t>
          </a:r>
        </a:p>
        <a:p>
          <a:endParaRPr lang="pt-BR" sz="900" b="0">
            <a:solidFill>
              <a:schemeClr val="tx1"/>
            </a:solidFill>
            <a:effectLst/>
            <a:latin typeface="+mn-lt"/>
            <a:ea typeface="+mn-ea"/>
            <a:cs typeface="+mn-cs"/>
          </a:endParaRPr>
        </a:p>
        <a:p>
          <a:endParaRPr lang="pt-BR" sz="900" b="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900" b="1">
              <a:solidFill>
                <a:schemeClr val="tx1"/>
              </a:solidFill>
              <a:effectLst/>
              <a:latin typeface="+mn-lt"/>
              <a:ea typeface="+mn-ea"/>
              <a:cs typeface="+mn-cs"/>
            </a:rPr>
            <a:t>Caracterização química da região</a:t>
          </a:r>
        </a:p>
        <a:p>
          <a:pPr marL="0" marR="0" indent="0" defTabSz="914400" eaLnBrk="1" fontAlgn="auto" latinLnBrk="0" hangingPunct="1">
            <a:lnSpc>
              <a:spcPct val="100000"/>
            </a:lnSpc>
            <a:spcBef>
              <a:spcPts val="0"/>
            </a:spcBef>
            <a:spcAft>
              <a:spcPts val="0"/>
            </a:spcAft>
            <a:buClrTx/>
            <a:buSzTx/>
            <a:buFontTx/>
            <a:buNone/>
            <a:tabLst/>
            <a:defRPr/>
          </a:pPr>
          <a:endParaRPr lang="pt-BR" sz="900" b="1">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900">
              <a:solidFill>
                <a:schemeClr val="tx1"/>
              </a:solidFill>
              <a:effectLst/>
              <a:latin typeface="+mn-lt"/>
              <a:ea typeface="+mn-ea"/>
              <a:cs typeface="+mn-cs"/>
            </a:rPr>
            <a:t>A grande maioria dos solos de Minas Gerais e, notadamente os da região, que cada vez mais são utilizados com o avanço da atividade agropecuária, mesmo dotados de boas propriedades físicas, apresentam em geral, características químicas inadequadas, como acidez elevada, altos teores de Alumínio tóxico às plantas, e sobretudo deficiência de nutrientes necessários ao bom desenvolvimento das culturas, especialmente de Cálcio, Magnésio e Fósforo. Solos desta natureza, uma vez corrigidos quimicamente através da adição de calcário e fertilizantes, apresentam grande potencial agrícola possibilitando uma agropecuária tecnificada com elevadas produtividades.</a:t>
          </a:r>
        </a:p>
        <a:p>
          <a:pPr marL="0" marR="0" indent="0" defTabSz="914400" eaLnBrk="1" fontAlgn="auto" latinLnBrk="0" hangingPunct="1">
            <a:lnSpc>
              <a:spcPct val="100000"/>
            </a:lnSpc>
            <a:spcBef>
              <a:spcPts val="0"/>
            </a:spcBef>
            <a:spcAft>
              <a:spcPts val="0"/>
            </a:spcAft>
            <a:buClrTx/>
            <a:buSzTx/>
            <a:buFontTx/>
            <a:buNone/>
            <a:tabLst/>
            <a:defRPr/>
          </a:pPr>
          <a:endParaRPr lang="pt-BR" sz="9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9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900" b="1">
              <a:solidFill>
                <a:schemeClr val="tx1"/>
              </a:solidFill>
              <a:effectLst/>
              <a:latin typeface="+mn-lt"/>
              <a:ea typeface="+mn-ea"/>
              <a:cs typeface="+mn-cs"/>
            </a:rPr>
            <a:t>Vocação agronômica da região</a:t>
          </a:r>
        </a:p>
        <a:p>
          <a:pPr marL="0" marR="0" indent="0" defTabSz="914400" eaLnBrk="1" fontAlgn="auto" latinLnBrk="0" hangingPunct="1">
            <a:lnSpc>
              <a:spcPct val="100000"/>
            </a:lnSpc>
            <a:spcBef>
              <a:spcPts val="0"/>
            </a:spcBef>
            <a:spcAft>
              <a:spcPts val="0"/>
            </a:spcAft>
            <a:buClrTx/>
            <a:buSzTx/>
            <a:buFontTx/>
            <a:buNone/>
            <a:tabLst/>
            <a:defRPr/>
          </a:pPr>
          <a:endParaRPr lang="pt-BR" sz="900" b="1">
            <a:solidFill>
              <a:schemeClr val="tx1"/>
            </a:solidFill>
            <a:effectLst/>
            <a:latin typeface="+mn-lt"/>
            <a:ea typeface="+mn-ea"/>
            <a:cs typeface="+mn-cs"/>
          </a:endParaRPr>
        </a:p>
        <a:p>
          <a:r>
            <a:rPr lang="pt-BR" sz="900" b="0">
              <a:solidFill>
                <a:srgbClr val="FF0000"/>
              </a:solidFill>
              <a:effectLst/>
              <a:latin typeface="+mn-lt"/>
              <a:ea typeface="+mn-ea"/>
              <a:cs typeface="+mn-cs"/>
            </a:rPr>
            <a:t>Na região em análise, a cafeicultura é a exploração  de maior expressão econômica ao lado dsa pecuárias de leite e de corte, além de outras explorações  de menor expressão. Todavia, e em razão das condições climáticas adequadas, a região se presta à  produção de cereais e outros grãos, através de plantações e criações passíveis de serem economicamente exploradas.</a:t>
          </a:r>
          <a:endParaRPr lang="pt-BR" sz="900" b="1">
            <a:solidFill>
              <a:srgbClr val="FF0000"/>
            </a:solidFill>
            <a:effectLst/>
            <a:latin typeface="+mn-lt"/>
            <a:ea typeface="+mn-ea"/>
            <a:cs typeface="+mn-cs"/>
          </a:endParaRPr>
        </a:p>
        <a:p>
          <a:r>
            <a:rPr lang="pt-BR" sz="1100" b="0">
              <a:solidFill>
                <a:schemeClr val="tx1"/>
              </a:solidFill>
              <a:effectLst/>
              <a:latin typeface="+mn-lt"/>
              <a:ea typeface="+mn-ea"/>
              <a:cs typeface="+mn-cs"/>
            </a:rPr>
            <a:t> </a:t>
          </a:r>
          <a:endParaRPr lang="pt-BR" sz="1100" b="1">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b="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9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900">
            <a:solidFill>
              <a:schemeClr val="tx1"/>
            </a:solidFill>
            <a:effectLst/>
            <a:latin typeface="+mn-lt"/>
            <a:ea typeface="+mn-ea"/>
            <a:cs typeface="+mn-cs"/>
          </a:endParaRPr>
        </a:p>
        <a:p>
          <a:endParaRPr lang="pt-BR" sz="900" b="0">
            <a:solidFill>
              <a:schemeClr val="tx1"/>
            </a:solidFill>
            <a:effectLst/>
            <a:latin typeface="+mn-lt"/>
            <a:ea typeface="+mn-ea"/>
            <a:cs typeface="+mn-cs"/>
          </a:endParaRPr>
        </a:p>
        <a:p>
          <a:endParaRPr lang="pt-BR" sz="900" b="1">
            <a:solidFill>
              <a:schemeClr val="tx1"/>
            </a:solidFill>
            <a:effectLst/>
            <a:latin typeface="+mn-lt"/>
            <a:ea typeface="+mn-ea"/>
            <a:cs typeface="+mn-cs"/>
          </a:endParaRPr>
        </a:p>
        <a:p>
          <a:r>
            <a:rPr lang="pt-BR" sz="900" b="0">
              <a:solidFill>
                <a:schemeClr val="tx1"/>
              </a:solidFill>
              <a:effectLst/>
              <a:latin typeface="+mn-lt"/>
              <a:ea typeface="+mn-ea"/>
              <a:cs typeface="+mn-cs"/>
            </a:rPr>
            <a:t> </a:t>
          </a:r>
          <a:endParaRPr lang="pt-BR" sz="900" b="1">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pt-BR" sz="900" b="0">
            <a:solidFill>
              <a:schemeClr val="tx1"/>
            </a:solidFill>
            <a:effectLst/>
            <a:latin typeface="+mn-lt"/>
            <a:ea typeface="+mn-ea"/>
            <a:cs typeface="+mn-cs"/>
          </a:endParaRPr>
        </a:p>
        <a:p>
          <a:endParaRPr lang="pt-BR" sz="900" b="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29</xdr:col>
      <xdr:colOff>59531</xdr:colOff>
      <xdr:row>7</xdr:row>
      <xdr:rowOff>35720</xdr:rowOff>
    </xdr:from>
    <xdr:to>
      <xdr:col>30</xdr:col>
      <xdr:colOff>59531</xdr:colOff>
      <xdr:row>7</xdr:row>
      <xdr:rowOff>101204</xdr:rowOff>
    </xdr:to>
    <xdr:sp macro="" textlink="">
      <xdr:nvSpPr>
        <xdr:cNvPr id="6" name="Seta entalhada para a direita 5"/>
        <xdr:cNvSpPr/>
      </xdr:nvSpPr>
      <xdr:spPr bwMode="auto">
        <a:xfrm>
          <a:off x="3339703" y="1035845"/>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29</xdr:col>
      <xdr:colOff>59531</xdr:colOff>
      <xdr:row>8</xdr:row>
      <xdr:rowOff>41672</xdr:rowOff>
    </xdr:from>
    <xdr:to>
      <xdr:col>30</xdr:col>
      <xdr:colOff>59531</xdr:colOff>
      <xdr:row>8</xdr:row>
      <xdr:rowOff>107156</xdr:rowOff>
    </xdr:to>
    <xdr:sp macro="" textlink="">
      <xdr:nvSpPr>
        <xdr:cNvPr id="7" name="Seta entalhada para a direita 6"/>
        <xdr:cNvSpPr/>
      </xdr:nvSpPr>
      <xdr:spPr bwMode="auto">
        <a:xfrm>
          <a:off x="3339703" y="1166813"/>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29</xdr:col>
      <xdr:colOff>53578</xdr:colOff>
      <xdr:row>9</xdr:row>
      <xdr:rowOff>41672</xdr:rowOff>
    </xdr:from>
    <xdr:to>
      <xdr:col>30</xdr:col>
      <xdr:colOff>53578</xdr:colOff>
      <xdr:row>9</xdr:row>
      <xdr:rowOff>107156</xdr:rowOff>
    </xdr:to>
    <xdr:sp macro="" textlink="">
      <xdr:nvSpPr>
        <xdr:cNvPr id="8" name="Seta entalhada para a direita 7"/>
        <xdr:cNvSpPr/>
      </xdr:nvSpPr>
      <xdr:spPr bwMode="auto">
        <a:xfrm>
          <a:off x="3333750" y="1291828"/>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65484</xdr:colOff>
      <xdr:row>9</xdr:row>
      <xdr:rowOff>29766</xdr:rowOff>
    </xdr:from>
    <xdr:to>
      <xdr:col>49</xdr:col>
      <xdr:colOff>65484</xdr:colOff>
      <xdr:row>9</xdr:row>
      <xdr:rowOff>95250</xdr:rowOff>
    </xdr:to>
    <xdr:sp macro="" textlink="">
      <xdr:nvSpPr>
        <xdr:cNvPr id="9" name="Seta entalhada para a direita 8"/>
        <xdr:cNvSpPr/>
      </xdr:nvSpPr>
      <xdr:spPr bwMode="auto">
        <a:xfrm>
          <a:off x="5494734" y="1279922"/>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59531</xdr:colOff>
      <xdr:row>7</xdr:row>
      <xdr:rowOff>41672</xdr:rowOff>
    </xdr:from>
    <xdr:to>
      <xdr:col>49</xdr:col>
      <xdr:colOff>59531</xdr:colOff>
      <xdr:row>7</xdr:row>
      <xdr:rowOff>107156</xdr:rowOff>
    </xdr:to>
    <xdr:sp macro="" textlink="">
      <xdr:nvSpPr>
        <xdr:cNvPr id="11" name="Seta entalhada para a direita 10"/>
        <xdr:cNvSpPr/>
      </xdr:nvSpPr>
      <xdr:spPr bwMode="auto">
        <a:xfrm>
          <a:off x="5488781" y="1041797"/>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59532</xdr:colOff>
      <xdr:row>8</xdr:row>
      <xdr:rowOff>47625</xdr:rowOff>
    </xdr:from>
    <xdr:to>
      <xdr:col>49</xdr:col>
      <xdr:colOff>59532</xdr:colOff>
      <xdr:row>8</xdr:row>
      <xdr:rowOff>113109</xdr:rowOff>
    </xdr:to>
    <xdr:sp macro="" textlink="">
      <xdr:nvSpPr>
        <xdr:cNvPr id="12" name="Seta entalhada para a direita 11"/>
        <xdr:cNvSpPr/>
      </xdr:nvSpPr>
      <xdr:spPr bwMode="auto">
        <a:xfrm>
          <a:off x="5488782" y="1172766"/>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41</xdr:col>
      <xdr:colOff>41673</xdr:colOff>
      <xdr:row>20</xdr:row>
      <xdr:rowOff>17859</xdr:rowOff>
    </xdr:from>
    <xdr:to>
      <xdr:col>46</xdr:col>
      <xdr:colOff>77390</xdr:colOff>
      <xdr:row>20</xdr:row>
      <xdr:rowOff>107156</xdr:rowOff>
    </xdr:to>
    <xdr:sp macro="" textlink="">
      <xdr:nvSpPr>
        <xdr:cNvPr id="13" name="Seta para a direita 12"/>
        <xdr:cNvSpPr/>
      </xdr:nvSpPr>
      <xdr:spPr bwMode="auto">
        <a:xfrm flipV="1">
          <a:off x="4679157" y="2518172"/>
          <a:ext cx="601264" cy="89297"/>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38</xdr:col>
      <xdr:colOff>47626</xdr:colOff>
      <xdr:row>18</xdr:row>
      <xdr:rowOff>23813</xdr:rowOff>
    </xdr:from>
    <xdr:to>
      <xdr:col>43</xdr:col>
      <xdr:colOff>83343</xdr:colOff>
      <xdr:row>18</xdr:row>
      <xdr:rowOff>107157</xdr:rowOff>
    </xdr:to>
    <xdr:sp macro="" textlink="">
      <xdr:nvSpPr>
        <xdr:cNvPr id="14" name="Seta para a direita 13"/>
        <xdr:cNvSpPr/>
      </xdr:nvSpPr>
      <xdr:spPr bwMode="auto">
        <a:xfrm flipV="1">
          <a:off x="4345782" y="2428876"/>
          <a:ext cx="601264" cy="83344"/>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39</xdr:col>
      <xdr:colOff>89296</xdr:colOff>
      <xdr:row>19</xdr:row>
      <xdr:rowOff>17859</xdr:rowOff>
    </xdr:from>
    <xdr:to>
      <xdr:col>45</xdr:col>
      <xdr:colOff>11904</xdr:colOff>
      <xdr:row>19</xdr:row>
      <xdr:rowOff>101202</xdr:rowOff>
    </xdr:to>
    <xdr:sp macro="" textlink="">
      <xdr:nvSpPr>
        <xdr:cNvPr id="15" name="Seta para a direita 14"/>
        <xdr:cNvSpPr/>
      </xdr:nvSpPr>
      <xdr:spPr bwMode="auto">
        <a:xfrm flipV="1">
          <a:off x="4500562" y="2547937"/>
          <a:ext cx="601264" cy="83343"/>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29</xdr:col>
      <xdr:colOff>59531</xdr:colOff>
      <xdr:row>27</xdr:row>
      <xdr:rowOff>35720</xdr:rowOff>
    </xdr:from>
    <xdr:to>
      <xdr:col>30</xdr:col>
      <xdr:colOff>59531</xdr:colOff>
      <xdr:row>27</xdr:row>
      <xdr:rowOff>101204</xdr:rowOff>
    </xdr:to>
    <xdr:sp macro="" textlink="">
      <xdr:nvSpPr>
        <xdr:cNvPr id="16" name="Seta entalhada para a direita 15"/>
        <xdr:cNvSpPr/>
      </xdr:nvSpPr>
      <xdr:spPr bwMode="auto">
        <a:xfrm>
          <a:off x="3339703" y="1035845"/>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29</xdr:col>
      <xdr:colOff>59531</xdr:colOff>
      <xdr:row>28</xdr:row>
      <xdr:rowOff>41672</xdr:rowOff>
    </xdr:from>
    <xdr:to>
      <xdr:col>30</xdr:col>
      <xdr:colOff>59531</xdr:colOff>
      <xdr:row>28</xdr:row>
      <xdr:rowOff>107156</xdr:rowOff>
    </xdr:to>
    <xdr:sp macro="" textlink="">
      <xdr:nvSpPr>
        <xdr:cNvPr id="17" name="Seta entalhada para a direita 16"/>
        <xdr:cNvSpPr/>
      </xdr:nvSpPr>
      <xdr:spPr bwMode="auto">
        <a:xfrm>
          <a:off x="3339703" y="1166813"/>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29</xdr:col>
      <xdr:colOff>53578</xdr:colOff>
      <xdr:row>29</xdr:row>
      <xdr:rowOff>41672</xdr:rowOff>
    </xdr:from>
    <xdr:to>
      <xdr:col>30</xdr:col>
      <xdr:colOff>53578</xdr:colOff>
      <xdr:row>29</xdr:row>
      <xdr:rowOff>107156</xdr:rowOff>
    </xdr:to>
    <xdr:sp macro="" textlink="">
      <xdr:nvSpPr>
        <xdr:cNvPr id="18" name="Seta entalhada para a direita 17"/>
        <xdr:cNvSpPr/>
      </xdr:nvSpPr>
      <xdr:spPr bwMode="auto">
        <a:xfrm>
          <a:off x="3333750" y="1291828"/>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65484</xdr:colOff>
      <xdr:row>29</xdr:row>
      <xdr:rowOff>29766</xdr:rowOff>
    </xdr:from>
    <xdr:to>
      <xdr:col>49</xdr:col>
      <xdr:colOff>65484</xdr:colOff>
      <xdr:row>29</xdr:row>
      <xdr:rowOff>95250</xdr:rowOff>
    </xdr:to>
    <xdr:sp macro="" textlink="">
      <xdr:nvSpPr>
        <xdr:cNvPr id="19" name="Seta entalhada para a direita 18"/>
        <xdr:cNvSpPr/>
      </xdr:nvSpPr>
      <xdr:spPr bwMode="auto">
        <a:xfrm>
          <a:off x="5494734" y="1279922"/>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59531</xdr:colOff>
      <xdr:row>27</xdr:row>
      <xdr:rowOff>41672</xdr:rowOff>
    </xdr:from>
    <xdr:to>
      <xdr:col>49</xdr:col>
      <xdr:colOff>59531</xdr:colOff>
      <xdr:row>27</xdr:row>
      <xdr:rowOff>107156</xdr:rowOff>
    </xdr:to>
    <xdr:sp macro="" textlink="">
      <xdr:nvSpPr>
        <xdr:cNvPr id="20" name="Seta entalhada para a direita 19"/>
        <xdr:cNvSpPr/>
      </xdr:nvSpPr>
      <xdr:spPr bwMode="auto">
        <a:xfrm>
          <a:off x="5488781" y="1041797"/>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59532</xdr:colOff>
      <xdr:row>28</xdr:row>
      <xdr:rowOff>47625</xdr:rowOff>
    </xdr:from>
    <xdr:to>
      <xdr:col>49</xdr:col>
      <xdr:colOff>59532</xdr:colOff>
      <xdr:row>28</xdr:row>
      <xdr:rowOff>113109</xdr:rowOff>
    </xdr:to>
    <xdr:sp macro="" textlink="">
      <xdr:nvSpPr>
        <xdr:cNvPr id="21" name="Seta entalhada para a direita 20"/>
        <xdr:cNvSpPr/>
      </xdr:nvSpPr>
      <xdr:spPr bwMode="auto">
        <a:xfrm>
          <a:off x="5488782" y="1172766"/>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41</xdr:col>
      <xdr:colOff>41673</xdr:colOff>
      <xdr:row>40</xdr:row>
      <xdr:rowOff>17859</xdr:rowOff>
    </xdr:from>
    <xdr:to>
      <xdr:col>46</xdr:col>
      <xdr:colOff>77390</xdr:colOff>
      <xdr:row>40</xdr:row>
      <xdr:rowOff>107156</xdr:rowOff>
    </xdr:to>
    <xdr:sp macro="" textlink="">
      <xdr:nvSpPr>
        <xdr:cNvPr id="22" name="Seta para a direita 21"/>
        <xdr:cNvSpPr/>
      </xdr:nvSpPr>
      <xdr:spPr bwMode="auto">
        <a:xfrm flipV="1">
          <a:off x="4679157" y="2672953"/>
          <a:ext cx="601264" cy="89297"/>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38</xdr:col>
      <xdr:colOff>47626</xdr:colOff>
      <xdr:row>38</xdr:row>
      <xdr:rowOff>23813</xdr:rowOff>
    </xdr:from>
    <xdr:to>
      <xdr:col>43</xdr:col>
      <xdr:colOff>83343</xdr:colOff>
      <xdr:row>38</xdr:row>
      <xdr:rowOff>107157</xdr:rowOff>
    </xdr:to>
    <xdr:sp macro="" textlink="">
      <xdr:nvSpPr>
        <xdr:cNvPr id="23" name="Seta para a direita 22"/>
        <xdr:cNvSpPr/>
      </xdr:nvSpPr>
      <xdr:spPr bwMode="auto">
        <a:xfrm flipV="1">
          <a:off x="4345782" y="2428876"/>
          <a:ext cx="601264" cy="83344"/>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39</xdr:col>
      <xdr:colOff>89296</xdr:colOff>
      <xdr:row>39</xdr:row>
      <xdr:rowOff>17859</xdr:rowOff>
    </xdr:from>
    <xdr:to>
      <xdr:col>45</xdr:col>
      <xdr:colOff>11904</xdr:colOff>
      <xdr:row>39</xdr:row>
      <xdr:rowOff>101202</xdr:rowOff>
    </xdr:to>
    <xdr:sp macro="" textlink="">
      <xdr:nvSpPr>
        <xdr:cNvPr id="24" name="Seta para a direita 23"/>
        <xdr:cNvSpPr/>
      </xdr:nvSpPr>
      <xdr:spPr bwMode="auto">
        <a:xfrm flipV="1">
          <a:off x="4500562" y="2547937"/>
          <a:ext cx="601264" cy="83343"/>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29</xdr:col>
      <xdr:colOff>59531</xdr:colOff>
      <xdr:row>47</xdr:row>
      <xdr:rowOff>35720</xdr:rowOff>
    </xdr:from>
    <xdr:to>
      <xdr:col>30</xdr:col>
      <xdr:colOff>59531</xdr:colOff>
      <xdr:row>47</xdr:row>
      <xdr:rowOff>101204</xdr:rowOff>
    </xdr:to>
    <xdr:sp macro="" textlink="">
      <xdr:nvSpPr>
        <xdr:cNvPr id="25" name="Seta entalhada para a direita 24"/>
        <xdr:cNvSpPr/>
      </xdr:nvSpPr>
      <xdr:spPr bwMode="auto">
        <a:xfrm>
          <a:off x="3339703" y="1035845"/>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29</xdr:col>
      <xdr:colOff>59531</xdr:colOff>
      <xdr:row>48</xdr:row>
      <xdr:rowOff>41672</xdr:rowOff>
    </xdr:from>
    <xdr:to>
      <xdr:col>30</xdr:col>
      <xdr:colOff>59531</xdr:colOff>
      <xdr:row>48</xdr:row>
      <xdr:rowOff>107156</xdr:rowOff>
    </xdr:to>
    <xdr:sp macro="" textlink="">
      <xdr:nvSpPr>
        <xdr:cNvPr id="26" name="Seta entalhada para a direita 25"/>
        <xdr:cNvSpPr/>
      </xdr:nvSpPr>
      <xdr:spPr bwMode="auto">
        <a:xfrm>
          <a:off x="3339703" y="1166813"/>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29</xdr:col>
      <xdr:colOff>53578</xdr:colOff>
      <xdr:row>49</xdr:row>
      <xdr:rowOff>41672</xdr:rowOff>
    </xdr:from>
    <xdr:to>
      <xdr:col>30</xdr:col>
      <xdr:colOff>53578</xdr:colOff>
      <xdr:row>49</xdr:row>
      <xdr:rowOff>107156</xdr:rowOff>
    </xdr:to>
    <xdr:sp macro="" textlink="">
      <xdr:nvSpPr>
        <xdr:cNvPr id="27" name="Seta entalhada para a direita 26"/>
        <xdr:cNvSpPr/>
      </xdr:nvSpPr>
      <xdr:spPr bwMode="auto">
        <a:xfrm>
          <a:off x="3333750" y="1291828"/>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65484</xdr:colOff>
      <xdr:row>49</xdr:row>
      <xdr:rowOff>29766</xdr:rowOff>
    </xdr:from>
    <xdr:to>
      <xdr:col>49</xdr:col>
      <xdr:colOff>65484</xdr:colOff>
      <xdr:row>49</xdr:row>
      <xdr:rowOff>95250</xdr:rowOff>
    </xdr:to>
    <xdr:sp macro="" textlink="">
      <xdr:nvSpPr>
        <xdr:cNvPr id="28" name="Seta entalhada para a direita 27"/>
        <xdr:cNvSpPr/>
      </xdr:nvSpPr>
      <xdr:spPr bwMode="auto">
        <a:xfrm>
          <a:off x="5494734" y="1279922"/>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59531</xdr:colOff>
      <xdr:row>47</xdr:row>
      <xdr:rowOff>41672</xdr:rowOff>
    </xdr:from>
    <xdr:to>
      <xdr:col>49</xdr:col>
      <xdr:colOff>59531</xdr:colOff>
      <xdr:row>47</xdr:row>
      <xdr:rowOff>107156</xdr:rowOff>
    </xdr:to>
    <xdr:sp macro="" textlink="">
      <xdr:nvSpPr>
        <xdr:cNvPr id="29" name="Seta entalhada para a direita 28"/>
        <xdr:cNvSpPr/>
      </xdr:nvSpPr>
      <xdr:spPr bwMode="auto">
        <a:xfrm>
          <a:off x="5488781" y="1041797"/>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59532</xdr:colOff>
      <xdr:row>48</xdr:row>
      <xdr:rowOff>47625</xdr:rowOff>
    </xdr:from>
    <xdr:to>
      <xdr:col>49</xdr:col>
      <xdr:colOff>59532</xdr:colOff>
      <xdr:row>48</xdr:row>
      <xdr:rowOff>113109</xdr:rowOff>
    </xdr:to>
    <xdr:sp macro="" textlink="">
      <xdr:nvSpPr>
        <xdr:cNvPr id="30" name="Seta entalhada para a direita 29"/>
        <xdr:cNvSpPr/>
      </xdr:nvSpPr>
      <xdr:spPr bwMode="auto">
        <a:xfrm>
          <a:off x="5488782" y="1172766"/>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41</xdr:col>
      <xdr:colOff>41673</xdr:colOff>
      <xdr:row>60</xdr:row>
      <xdr:rowOff>17859</xdr:rowOff>
    </xdr:from>
    <xdr:to>
      <xdr:col>46</xdr:col>
      <xdr:colOff>77390</xdr:colOff>
      <xdr:row>60</xdr:row>
      <xdr:rowOff>107156</xdr:rowOff>
    </xdr:to>
    <xdr:sp macro="" textlink="">
      <xdr:nvSpPr>
        <xdr:cNvPr id="31" name="Seta para a direita 30"/>
        <xdr:cNvSpPr/>
      </xdr:nvSpPr>
      <xdr:spPr bwMode="auto">
        <a:xfrm flipV="1">
          <a:off x="4679157" y="2672953"/>
          <a:ext cx="601264" cy="89297"/>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38</xdr:col>
      <xdr:colOff>47626</xdr:colOff>
      <xdr:row>58</xdr:row>
      <xdr:rowOff>23813</xdr:rowOff>
    </xdr:from>
    <xdr:to>
      <xdr:col>43</xdr:col>
      <xdr:colOff>83343</xdr:colOff>
      <xdr:row>58</xdr:row>
      <xdr:rowOff>107157</xdr:rowOff>
    </xdr:to>
    <xdr:sp macro="" textlink="">
      <xdr:nvSpPr>
        <xdr:cNvPr id="32" name="Seta para a direita 31"/>
        <xdr:cNvSpPr/>
      </xdr:nvSpPr>
      <xdr:spPr bwMode="auto">
        <a:xfrm flipV="1">
          <a:off x="4345782" y="2428876"/>
          <a:ext cx="601264" cy="83344"/>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39</xdr:col>
      <xdr:colOff>89296</xdr:colOff>
      <xdr:row>59</xdr:row>
      <xdr:rowOff>17859</xdr:rowOff>
    </xdr:from>
    <xdr:to>
      <xdr:col>45</xdr:col>
      <xdr:colOff>11904</xdr:colOff>
      <xdr:row>59</xdr:row>
      <xdr:rowOff>101202</xdr:rowOff>
    </xdr:to>
    <xdr:sp macro="" textlink="">
      <xdr:nvSpPr>
        <xdr:cNvPr id="33" name="Seta para a direita 32"/>
        <xdr:cNvSpPr/>
      </xdr:nvSpPr>
      <xdr:spPr bwMode="auto">
        <a:xfrm flipV="1">
          <a:off x="4500562" y="2547937"/>
          <a:ext cx="601264" cy="83343"/>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29</xdr:col>
      <xdr:colOff>59531</xdr:colOff>
      <xdr:row>67</xdr:row>
      <xdr:rowOff>35720</xdr:rowOff>
    </xdr:from>
    <xdr:to>
      <xdr:col>30</xdr:col>
      <xdr:colOff>59531</xdr:colOff>
      <xdr:row>67</xdr:row>
      <xdr:rowOff>101204</xdr:rowOff>
    </xdr:to>
    <xdr:sp macro="" textlink="">
      <xdr:nvSpPr>
        <xdr:cNvPr id="34" name="Seta entalhada para a direita 33"/>
        <xdr:cNvSpPr/>
      </xdr:nvSpPr>
      <xdr:spPr bwMode="auto">
        <a:xfrm>
          <a:off x="3339703" y="1035845"/>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29</xdr:col>
      <xdr:colOff>59531</xdr:colOff>
      <xdr:row>68</xdr:row>
      <xdr:rowOff>41672</xdr:rowOff>
    </xdr:from>
    <xdr:to>
      <xdr:col>30</xdr:col>
      <xdr:colOff>59531</xdr:colOff>
      <xdr:row>68</xdr:row>
      <xdr:rowOff>107156</xdr:rowOff>
    </xdr:to>
    <xdr:sp macro="" textlink="">
      <xdr:nvSpPr>
        <xdr:cNvPr id="35" name="Seta entalhada para a direita 34"/>
        <xdr:cNvSpPr/>
      </xdr:nvSpPr>
      <xdr:spPr bwMode="auto">
        <a:xfrm>
          <a:off x="3339703" y="1166813"/>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29</xdr:col>
      <xdr:colOff>53578</xdr:colOff>
      <xdr:row>69</xdr:row>
      <xdr:rowOff>41672</xdr:rowOff>
    </xdr:from>
    <xdr:to>
      <xdr:col>30</xdr:col>
      <xdr:colOff>53578</xdr:colOff>
      <xdr:row>69</xdr:row>
      <xdr:rowOff>107156</xdr:rowOff>
    </xdr:to>
    <xdr:sp macro="" textlink="">
      <xdr:nvSpPr>
        <xdr:cNvPr id="36" name="Seta entalhada para a direita 35"/>
        <xdr:cNvSpPr/>
      </xdr:nvSpPr>
      <xdr:spPr bwMode="auto">
        <a:xfrm>
          <a:off x="3333750" y="1291828"/>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65484</xdr:colOff>
      <xdr:row>69</xdr:row>
      <xdr:rowOff>29766</xdr:rowOff>
    </xdr:from>
    <xdr:to>
      <xdr:col>49</xdr:col>
      <xdr:colOff>65484</xdr:colOff>
      <xdr:row>69</xdr:row>
      <xdr:rowOff>95250</xdr:rowOff>
    </xdr:to>
    <xdr:sp macro="" textlink="">
      <xdr:nvSpPr>
        <xdr:cNvPr id="37" name="Seta entalhada para a direita 36"/>
        <xdr:cNvSpPr/>
      </xdr:nvSpPr>
      <xdr:spPr bwMode="auto">
        <a:xfrm>
          <a:off x="5494734" y="1279922"/>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59531</xdr:colOff>
      <xdr:row>67</xdr:row>
      <xdr:rowOff>41672</xdr:rowOff>
    </xdr:from>
    <xdr:to>
      <xdr:col>49</xdr:col>
      <xdr:colOff>59531</xdr:colOff>
      <xdr:row>67</xdr:row>
      <xdr:rowOff>107156</xdr:rowOff>
    </xdr:to>
    <xdr:sp macro="" textlink="">
      <xdr:nvSpPr>
        <xdr:cNvPr id="38" name="Seta entalhada para a direita 37"/>
        <xdr:cNvSpPr/>
      </xdr:nvSpPr>
      <xdr:spPr bwMode="auto">
        <a:xfrm>
          <a:off x="5488781" y="1041797"/>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48</xdr:col>
      <xdr:colOff>59532</xdr:colOff>
      <xdr:row>68</xdr:row>
      <xdr:rowOff>47625</xdr:rowOff>
    </xdr:from>
    <xdr:to>
      <xdr:col>49</xdr:col>
      <xdr:colOff>59532</xdr:colOff>
      <xdr:row>68</xdr:row>
      <xdr:rowOff>113109</xdr:rowOff>
    </xdr:to>
    <xdr:sp macro="" textlink="">
      <xdr:nvSpPr>
        <xdr:cNvPr id="39" name="Seta entalhada para a direita 38"/>
        <xdr:cNvSpPr/>
      </xdr:nvSpPr>
      <xdr:spPr bwMode="auto">
        <a:xfrm>
          <a:off x="5488782" y="1172766"/>
          <a:ext cx="113109"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41</xdr:col>
      <xdr:colOff>41673</xdr:colOff>
      <xdr:row>80</xdr:row>
      <xdr:rowOff>17859</xdr:rowOff>
    </xdr:from>
    <xdr:to>
      <xdr:col>46</xdr:col>
      <xdr:colOff>77390</xdr:colOff>
      <xdr:row>80</xdr:row>
      <xdr:rowOff>107156</xdr:rowOff>
    </xdr:to>
    <xdr:sp macro="" textlink="">
      <xdr:nvSpPr>
        <xdr:cNvPr id="40" name="Seta para a direita 39"/>
        <xdr:cNvSpPr/>
      </xdr:nvSpPr>
      <xdr:spPr bwMode="auto">
        <a:xfrm flipV="1">
          <a:off x="4679157" y="2672953"/>
          <a:ext cx="601264" cy="89297"/>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38</xdr:col>
      <xdr:colOff>47626</xdr:colOff>
      <xdr:row>78</xdr:row>
      <xdr:rowOff>23813</xdr:rowOff>
    </xdr:from>
    <xdr:to>
      <xdr:col>43</xdr:col>
      <xdr:colOff>83343</xdr:colOff>
      <xdr:row>78</xdr:row>
      <xdr:rowOff>107157</xdr:rowOff>
    </xdr:to>
    <xdr:sp macro="" textlink="">
      <xdr:nvSpPr>
        <xdr:cNvPr id="41" name="Seta para a direita 40"/>
        <xdr:cNvSpPr/>
      </xdr:nvSpPr>
      <xdr:spPr bwMode="auto">
        <a:xfrm flipV="1">
          <a:off x="4345782" y="2428876"/>
          <a:ext cx="601264" cy="83344"/>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39</xdr:col>
      <xdr:colOff>89296</xdr:colOff>
      <xdr:row>79</xdr:row>
      <xdr:rowOff>17859</xdr:rowOff>
    </xdr:from>
    <xdr:to>
      <xdr:col>45</xdr:col>
      <xdr:colOff>11904</xdr:colOff>
      <xdr:row>79</xdr:row>
      <xdr:rowOff>101202</xdr:rowOff>
    </xdr:to>
    <xdr:sp macro="" textlink="">
      <xdr:nvSpPr>
        <xdr:cNvPr id="42" name="Seta para a direita 41"/>
        <xdr:cNvSpPr/>
      </xdr:nvSpPr>
      <xdr:spPr bwMode="auto">
        <a:xfrm flipV="1">
          <a:off x="4500562" y="2547937"/>
          <a:ext cx="601264" cy="83343"/>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59531</xdr:colOff>
      <xdr:row>8</xdr:row>
      <xdr:rowOff>35720</xdr:rowOff>
    </xdr:from>
    <xdr:to>
      <xdr:col>31</xdr:col>
      <xdr:colOff>59531</xdr:colOff>
      <xdr:row>8</xdr:row>
      <xdr:rowOff>101204</xdr:rowOff>
    </xdr:to>
    <xdr:sp macro="" textlink="">
      <xdr:nvSpPr>
        <xdr:cNvPr id="2" name="Seta entalhada para a direita 1"/>
        <xdr:cNvSpPr/>
      </xdr:nvSpPr>
      <xdr:spPr bwMode="auto">
        <a:xfrm>
          <a:off x="3374231" y="1026320"/>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59531</xdr:colOff>
      <xdr:row>9</xdr:row>
      <xdr:rowOff>41672</xdr:rowOff>
    </xdr:from>
    <xdr:to>
      <xdr:col>31</xdr:col>
      <xdr:colOff>59531</xdr:colOff>
      <xdr:row>9</xdr:row>
      <xdr:rowOff>107156</xdr:rowOff>
    </xdr:to>
    <xdr:sp macro="" textlink="">
      <xdr:nvSpPr>
        <xdr:cNvPr id="3" name="Seta entalhada para a direita 2"/>
        <xdr:cNvSpPr/>
      </xdr:nvSpPr>
      <xdr:spPr bwMode="auto">
        <a:xfrm>
          <a:off x="3374231" y="1156097"/>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53578</xdr:colOff>
      <xdr:row>10</xdr:row>
      <xdr:rowOff>41672</xdr:rowOff>
    </xdr:from>
    <xdr:to>
      <xdr:col>31</xdr:col>
      <xdr:colOff>53578</xdr:colOff>
      <xdr:row>10</xdr:row>
      <xdr:rowOff>107156</xdr:rowOff>
    </xdr:to>
    <xdr:sp macro="" textlink="">
      <xdr:nvSpPr>
        <xdr:cNvPr id="4" name="Seta entalhada para a direita 3"/>
        <xdr:cNvSpPr/>
      </xdr:nvSpPr>
      <xdr:spPr bwMode="auto">
        <a:xfrm>
          <a:off x="3368278" y="1279922"/>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65484</xdr:colOff>
      <xdr:row>10</xdr:row>
      <xdr:rowOff>29766</xdr:rowOff>
    </xdr:from>
    <xdr:to>
      <xdr:col>50</xdr:col>
      <xdr:colOff>65484</xdr:colOff>
      <xdr:row>10</xdr:row>
      <xdr:rowOff>95250</xdr:rowOff>
    </xdr:to>
    <xdr:sp macro="" textlink="">
      <xdr:nvSpPr>
        <xdr:cNvPr id="5" name="Seta entalhada para a direita 4"/>
        <xdr:cNvSpPr/>
      </xdr:nvSpPr>
      <xdr:spPr bwMode="auto">
        <a:xfrm>
          <a:off x="5551884" y="1268016"/>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59531</xdr:colOff>
      <xdr:row>8</xdr:row>
      <xdr:rowOff>41672</xdr:rowOff>
    </xdr:from>
    <xdr:to>
      <xdr:col>50</xdr:col>
      <xdr:colOff>59531</xdr:colOff>
      <xdr:row>8</xdr:row>
      <xdr:rowOff>107156</xdr:rowOff>
    </xdr:to>
    <xdr:sp macro="" textlink="">
      <xdr:nvSpPr>
        <xdr:cNvPr id="6" name="Seta entalhada para a direita 5"/>
        <xdr:cNvSpPr/>
      </xdr:nvSpPr>
      <xdr:spPr bwMode="auto">
        <a:xfrm>
          <a:off x="5545931" y="1032272"/>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59532</xdr:colOff>
      <xdr:row>9</xdr:row>
      <xdr:rowOff>47625</xdr:rowOff>
    </xdr:from>
    <xdr:to>
      <xdr:col>50</xdr:col>
      <xdr:colOff>59532</xdr:colOff>
      <xdr:row>9</xdr:row>
      <xdr:rowOff>113109</xdr:rowOff>
    </xdr:to>
    <xdr:sp macro="" textlink="">
      <xdr:nvSpPr>
        <xdr:cNvPr id="7" name="Seta entalhada para a direita 6"/>
        <xdr:cNvSpPr/>
      </xdr:nvSpPr>
      <xdr:spPr bwMode="auto">
        <a:xfrm>
          <a:off x="5545932" y="1162050"/>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42</xdr:col>
      <xdr:colOff>41673</xdr:colOff>
      <xdr:row>21</xdr:row>
      <xdr:rowOff>17859</xdr:rowOff>
    </xdr:from>
    <xdr:to>
      <xdr:col>47</xdr:col>
      <xdr:colOff>77390</xdr:colOff>
      <xdr:row>21</xdr:row>
      <xdr:rowOff>107156</xdr:rowOff>
    </xdr:to>
    <xdr:sp macro="" textlink="">
      <xdr:nvSpPr>
        <xdr:cNvPr id="8" name="Seta para a direita 7"/>
        <xdr:cNvSpPr/>
      </xdr:nvSpPr>
      <xdr:spPr bwMode="auto">
        <a:xfrm flipV="1">
          <a:off x="4727973" y="2646759"/>
          <a:ext cx="607217" cy="89297"/>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39</xdr:col>
      <xdr:colOff>47626</xdr:colOff>
      <xdr:row>19</xdr:row>
      <xdr:rowOff>23813</xdr:rowOff>
    </xdr:from>
    <xdr:to>
      <xdr:col>44</xdr:col>
      <xdr:colOff>83343</xdr:colOff>
      <xdr:row>19</xdr:row>
      <xdr:rowOff>107157</xdr:rowOff>
    </xdr:to>
    <xdr:sp macro="" textlink="">
      <xdr:nvSpPr>
        <xdr:cNvPr id="9" name="Seta para a direita 8"/>
        <xdr:cNvSpPr/>
      </xdr:nvSpPr>
      <xdr:spPr bwMode="auto">
        <a:xfrm flipV="1">
          <a:off x="4391026" y="2405063"/>
          <a:ext cx="607217" cy="83344"/>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40</xdr:col>
      <xdr:colOff>89296</xdr:colOff>
      <xdr:row>20</xdr:row>
      <xdr:rowOff>17859</xdr:rowOff>
    </xdr:from>
    <xdr:to>
      <xdr:col>46</xdr:col>
      <xdr:colOff>11904</xdr:colOff>
      <xdr:row>20</xdr:row>
      <xdr:rowOff>101202</xdr:rowOff>
    </xdr:to>
    <xdr:sp macro="" textlink="">
      <xdr:nvSpPr>
        <xdr:cNvPr id="10" name="Seta para a direita 9"/>
        <xdr:cNvSpPr/>
      </xdr:nvSpPr>
      <xdr:spPr bwMode="auto">
        <a:xfrm flipV="1">
          <a:off x="4546996" y="2522934"/>
          <a:ext cx="608408" cy="83343"/>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59531</xdr:colOff>
      <xdr:row>28</xdr:row>
      <xdr:rowOff>35720</xdr:rowOff>
    </xdr:from>
    <xdr:to>
      <xdr:col>31</xdr:col>
      <xdr:colOff>59531</xdr:colOff>
      <xdr:row>28</xdr:row>
      <xdr:rowOff>101204</xdr:rowOff>
    </xdr:to>
    <xdr:sp macro="" textlink="">
      <xdr:nvSpPr>
        <xdr:cNvPr id="11" name="Seta entalhada para a direita 10"/>
        <xdr:cNvSpPr/>
      </xdr:nvSpPr>
      <xdr:spPr bwMode="auto">
        <a:xfrm>
          <a:off x="3374231" y="3531395"/>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59531</xdr:colOff>
      <xdr:row>29</xdr:row>
      <xdr:rowOff>41672</xdr:rowOff>
    </xdr:from>
    <xdr:to>
      <xdr:col>31</xdr:col>
      <xdr:colOff>59531</xdr:colOff>
      <xdr:row>29</xdr:row>
      <xdr:rowOff>107156</xdr:rowOff>
    </xdr:to>
    <xdr:sp macro="" textlink="">
      <xdr:nvSpPr>
        <xdr:cNvPr id="12" name="Seta entalhada para a direita 11"/>
        <xdr:cNvSpPr/>
      </xdr:nvSpPr>
      <xdr:spPr bwMode="auto">
        <a:xfrm>
          <a:off x="3374231" y="3661172"/>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53578</xdr:colOff>
      <xdr:row>30</xdr:row>
      <xdr:rowOff>41672</xdr:rowOff>
    </xdr:from>
    <xdr:to>
      <xdr:col>31</xdr:col>
      <xdr:colOff>53578</xdr:colOff>
      <xdr:row>30</xdr:row>
      <xdr:rowOff>107156</xdr:rowOff>
    </xdr:to>
    <xdr:sp macro="" textlink="">
      <xdr:nvSpPr>
        <xdr:cNvPr id="13" name="Seta entalhada para a direita 12"/>
        <xdr:cNvSpPr/>
      </xdr:nvSpPr>
      <xdr:spPr bwMode="auto">
        <a:xfrm>
          <a:off x="3368278" y="3784997"/>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65484</xdr:colOff>
      <xdr:row>30</xdr:row>
      <xdr:rowOff>29766</xdr:rowOff>
    </xdr:from>
    <xdr:to>
      <xdr:col>50</xdr:col>
      <xdr:colOff>65484</xdr:colOff>
      <xdr:row>30</xdr:row>
      <xdr:rowOff>95250</xdr:rowOff>
    </xdr:to>
    <xdr:sp macro="" textlink="">
      <xdr:nvSpPr>
        <xdr:cNvPr id="14" name="Seta entalhada para a direita 13"/>
        <xdr:cNvSpPr/>
      </xdr:nvSpPr>
      <xdr:spPr bwMode="auto">
        <a:xfrm>
          <a:off x="5551884" y="3773091"/>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59531</xdr:colOff>
      <xdr:row>28</xdr:row>
      <xdr:rowOff>41672</xdr:rowOff>
    </xdr:from>
    <xdr:to>
      <xdr:col>50</xdr:col>
      <xdr:colOff>59531</xdr:colOff>
      <xdr:row>28</xdr:row>
      <xdr:rowOff>107156</xdr:rowOff>
    </xdr:to>
    <xdr:sp macro="" textlink="">
      <xdr:nvSpPr>
        <xdr:cNvPr id="15" name="Seta entalhada para a direita 14"/>
        <xdr:cNvSpPr/>
      </xdr:nvSpPr>
      <xdr:spPr bwMode="auto">
        <a:xfrm>
          <a:off x="5545931" y="3537347"/>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59532</xdr:colOff>
      <xdr:row>29</xdr:row>
      <xdr:rowOff>47625</xdr:rowOff>
    </xdr:from>
    <xdr:to>
      <xdr:col>50</xdr:col>
      <xdr:colOff>59532</xdr:colOff>
      <xdr:row>29</xdr:row>
      <xdr:rowOff>113109</xdr:rowOff>
    </xdr:to>
    <xdr:sp macro="" textlink="">
      <xdr:nvSpPr>
        <xdr:cNvPr id="16" name="Seta entalhada para a direita 15"/>
        <xdr:cNvSpPr/>
      </xdr:nvSpPr>
      <xdr:spPr bwMode="auto">
        <a:xfrm>
          <a:off x="5545932" y="3667125"/>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42</xdr:col>
      <xdr:colOff>41673</xdr:colOff>
      <xdr:row>41</xdr:row>
      <xdr:rowOff>17859</xdr:rowOff>
    </xdr:from>
    <xdr:to>
      <xdr:col>47</xdr:col>
      <xdr:colOff>77390</xdr:colOff>
      <xdr:row>41</xdr:row>
      <xdr:rowOff>107156</xdr:rowOff>
    </xdr:to>
    <xdr:sp macro="" textlink="">
      <xdr:nvSpPr>
        <xdr:cNvPr id="17" name="Seta para a direita 16"/>
        <xdr:cNvSpPr/>
      </xdr:nvSpPr>
      <xdr:spPr bwMode="auto">
        <a:xfrm flipV="1">
          <a:off x="4727973" y="5123259"/>
          <a:ext cx="607217" cy="89297"/>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39</xdr:col>
      <xdr:colOff>47626</xdr:colOff>
      <xdr:row>39</xdr:row>
      <xdr:rowOff>23813</xdr:rowOff>
    </xdr:from>
    <xdr:to>
      <xdr:col>44</xdr:col>
      <xdr:colOff>83343</xdr:colOff>
      <xdr:row>39</xdr:row>
      <xdr:rowOff>107157</xdr:rowOff>
    </xdr:to>
    <xdr:sp macro="" textlink="">
      <xdr:nvSpPr>
        <xdr:cNvPr id="18" name="Seta para a direita 17"/>
        <xdr:cNvSpPr/>
      </xdr:nvSpPr>
      <xdr:spPr bwMode="auto">
        <a:xfrm flipV="1">
          <a:off x="4391026" y="4881563"/>
          <a:ext cx="607217" cy="83344"/>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40</xdr:col>
      <xdr:colOff>89296</xdr:colOff>
      <xdr:row>40</xdr:row>
      <xdr:rowOff>17859</xdr:rowOff>
    </xdr:from>
    <xdr:to>
      <xdr:col>46</xdr:col>
      <xdr:colOff>11904</xdr:colOff>
      <xdr:row>40</xdr:row>
      <xdr:rowOff>101202</xdr:rowOff>
    </xdr:to>
    <xdr:sp macro="" textlink="">
      <xdr:nvSpPr>
        <xdr:cNvPr id="19" name="Seta para a direita 18"/>
        <xdr:cNvSpPr/>
      </xdr:nvSpPr>
      <xdr:spPr bwMode="auto">
        <a:xfrm flipV="1">
          <a:off x="4546996" y="4999434"/>
          <a:ext cx="608408" cy="83343"/>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59531</xdr:colOff>
      <xdr:row>48</xdr:row>
      <xdr:rowOff>35720</xdr:rowOff>
    </xdr:from>
    <xdr:to>
      <xdr:col>31</xdr:col>
      <xdr:colOff>59531</xdr:colOff>
      <xdr:row>48</xdr:row>
      <xdr:rowOff>101204</xdr:rowOff>
    </xdr:to>
    <xdr:sp macro="" textlink="">
      <xdr:nvSpPr>
        <xdr:cNvPr id="20" name="Seta entalhada para a direita 19"/>
        <xdr:cNvSpPr/>
      </xdr:nvSpPr>
      <xdr:spPr bwMode="auto">
        <a:xfrm>
          <a:off x="3374231" y="6007895"/>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59531</xdr:colOff>
      <xdr:row>49</xdr:row>
      <xdr:rowOff>41672</xdr:rowOff>
    </xdr:from>
    <xdr:to>
      <xdr:col>31</xdr:col>
      <xdr:colOff>59531</xdr:colOff>
      <xdr:row>49</xdr:row>
      <xdr:rowOff>107156</xdr:rowOff>
    </xdr:to>
    <xdr:sp macro="" textlink="">
      <xdr:nvSpPr>
        <xdr:cNvPr id="21" name="Seta entalhada para a direita 20"/>
        <xdr:cNvSpPr/>
      </xdr:nvSpPr>
      <xdr:spPr bwMode="auto">
        <a:xfrm>
          <a:off x="3374231" y="6137672"/>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53578</xdr:colOff>
      <xdr:row>50</xdr:row>
      <xdr:rowOff>41672</xdr:rowOff>
    </xdr:from>
    <xdr:to>
      <xdr:col>31</xdr:col>
      <xdr:colOff>53578</xdr:colOff>
      <xdr:row>50</xdr:row>
      <xdr:rowOff>107156</xdr:rowOff>
    </xdr:to>
    <xdr:sp macro="" textlink="">
      <xdr:nvSpPr>
        <xdr:cNvPr id="22" name="Seta entalhada para a direita 21"/>
        <xdr:cNvSpPr/>
      </xdr:nvSpPr>
      <xdr:spPr bwMode="auto">
        <a:xfrm>
          <a:off x="3368278" y="6261497"/>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65484</xdr:colOff>
      <xdr:row>50</xdr:row>
      <xdr:rowOff>29766</xdr:rowOff>
    </xdr:from>
    <xdr:to>
      <xdr:col>50</xdr:col>
      <xdr:colOff>65484</xdr:colOff>
      <xdr:row>50</xdr:row>
      <xdr:rowOff>95250</xdr:rowOff>
    </xdr:to>
    <xdr:sp macro="" textlink="">
      <xdr:nvSpPr>
        <xdr:cNvPr id="23" name="Seta entalhada para a direita 22"/>
        <xdr:cNvSpPr/>
      </xdr:nvSpPr>
      <xdr:spPr bwMode="auto">
        <a:xfrm>
          <a:off x="5551884" y="6249591"/>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59531</xdr:colOff>
      <xdr:row>48</xdr:row>
      <xdr:rowOff>41672</xdr:rowOff>
    </xdr:from>
    <xdr:to>
      <xdr:col>50</xdr:col>
      <xdr:colOff>59531</xdr:colOff>
      <xdr:row>48</xdr:row>
      <xdr:rowOff>107156</xdr:rowOff>
    </xdr:to>
    <xdr:sp macro="" textlink="">
      <xdr:nvSpPr>
        <xdr:cNvPr id="24" name="Seta entalhada para a direita 23"/>
        <xdr:cNvSpPr/>
      </xdr:nvSpPr>
      <xdr:spPr bwMode="auto">
        <a:xfrm>
          <a:off x="5545931" y="6013847"/>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59532</xdr:colOff>
      <xdr:row>49</xdr:row>
      <xdr:rowOff>47625</xdr:rowOff>
    </xdr:from>
    <xdr:to>
      <xdr:col>50</xdr:col>
      <xdr:colOff>59532</xdr:colOff>
      <xdr:row>49</xdr:row>
      <xdr:rowOff>113109</xdr:rowOff>
    </xdr:to>
    <xdr:sp macro="" textlink="">
      <xdr:nvSpPr>
        <xdr:cNvPr id="25" name="Seta entalhada para a direita 24"/>
        <xdr:cNvSpPr/>
      </xdr:nvSpPr>
      <xdr:spPr bwMode="auto">
        <a:xfrm>
          <a:off x="5545932" y="6143625"/>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42</xdr:col>
      <xdr:colOff>41673</xdr:colOff>
      <xdr:row>61</xdr:row>
      <xdr:rowOff>17859</xdr:rowOff>
    </xdr:from>
    <xdr:to>
      <xdr:col>47</xdr:col>
      <xdr:colOff>77390</xdr:colOff>
      <xdr:row>61</xdr:row>
      <xdr:rowOff>107156</xdr:rowOff>
    </xdr:to>
    <xdr:sp macro="" textlink="">
      <xdr:nvSpPr>
        <xdr:cNvPr id="26" name="Seta para a direita 25"/>
        <xdr:cNvSpPr/>
      </xdr:nvSpPr>
      <xdr:spPr bwMode="auto">
        <a:xfrm flipV="1">
          <a:off x="4727973" y="7599759"/>
          <a:ext cx="607217" cy="89297"/>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39</xdr:col>
      <xdr:colOff>47626</xdr:colOff>
      <xdr:row>59</xdr:row>
      <xdr:rowOff>23813</xdr:rowOff>
    </xdr:from>
    <xdr:to>
      <xdr:col>44</xdr:col>
      <xdr:colOff>83343</xdr:colOff>
      <xdr:row>59</xdr:row>
      <xdr:rowOff>107157</xdr:rowOff>
    </xdr:to>
    <xdr:sp macro="" textlink="">
      <xdr:nvSpPr>
        <xdr:cNvPr id="27" name="Seta para a direita 26"/>
        <xdr:cNvSpPr/>
      </xdr:nvSpPr>
      <xdr:spPr bwMode="auto">
        <a:xfrm flipV="1">
          <a:off x="4391026" y="7358063"/>
          <a:ext cx="607217" cy="83344"/>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40</xdr:col>
      <xdr:colOff>89296</xdr:colOff>
      <xdr:row>60</xdr:row>
      <xdr:rowOff>17859</xdr:rowOff>
    </xdr:from>
    <xdr:to>
      <xdr:col>46</xdr:col>
      <xdr:colOff>11904</xdr:colOff>
      <xdr:row>60</xdr:row>
      <xdr:rowOff>101202</xdr:rowOff>
    </xdr:to>
    <xdr:sp macro="" textlink="">
      <xdr:nvSpPr>
        <xdr:cNvPr id="28" name="Seta para a direita 27"/>
        <xdr:cNvSpPr/>
      </xdr:nvSpPr>
      <xdr:spPr bwMode="auto">
        <a:xfrm flipV="1">
          <a:off x="4546996" y="7475934"/>
          <a:ext cx="608408" cy="83343"/>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59531</xdr:colOff>
      <xdr:row>68</xdr:row>
      <xdr:rowOff>35720</xdr:rowOff>
    </xdr:from>
    <xdr:to>
      <xdr:col>31</xdr:col>
      <xdr:colOff>59531</xdr:colOff>
      <xdr:row>68</xdr:row>
      <xdr:rowOff>101204</xdr:rowOff>
    </xdr:to>
    <xdr:sp macro="" textlink="">
      <xdr:nvSpPr>
        <xdr:cNvPr id="29" name="Seta entalhada para a direita 28"/>
        <xdr:cNvSpPr/>
      </xdr:nvSpPr>
      <xdr:spPr bwMode="auto">
        <a:xfrm>
          <a:off x="3374231" y="8484395"/>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59531</xdr:colOff>
      <xdr:row>69</xdr:row>
      <xdr:rowOff>41672</xdr:rowOff>
    </xdr:from>
    <xdr:to>
      <xdr:col>31</xdr:col>
      <xdr:colOff>59531</xdr:colOff>
      <xdr:row>69</xdr:row>
      <xdr:rowOff>107156</xdr:rowOff>
    </xdr:to>
    <xdr:sp macro="" textlink="">
      <xdr:nvSpPr>
        <xdr:cNvPr id="30" name="Seta entalhada para a direita 29"/>
        <xdr:cNvSpPr/>
      </xdr:nvSpPr>
      <xdr:spPr bwMode="auto">
        <a:xfrm>
          <a:off x="3374231" y="8614172"/>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53578</xdr:colOff>
      <xdr:row>70</xdr:row>
      <xdr:rowOff>41672</xdr:rowOff>
    </xdr:from>
    <xdr:to>
      <xdr:col>31</xdr:col>
      <xdr:colOff>53578</xdr:colOff>
      <xdr:row>70</xdr:row>
      <xdr:rowOff>107156</xdr:rowOff>
    </xdr:to>
    <xdr:sp macro="" textlink="">
      <xdr:nvSpPr>
        <xdr:cNvPr id="31" name="Seta entalhada para a direita 30"/>
        <xdr:cNvSpPr/>
      </xdr:nvSpPr>
      <xdr:spPr bwMode="auto">
        <a:xfrm>
          <a:off x="3368278" y="8737997"/>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65484</xdr:colOff>
      <xdr:row>70</xdr:row>
      <xdr:rowOff>29766</xdr:rowOff>
    </xdr:from>
    <xdr:to>
      <xdr:col>50</xdr:col>
      <xdr:colOff>65484</xdr:colOff>
      <xdr:row>70</xdr:row>
      <xdr:rowOff>95250</xdr:rowOff>
    </xdr:to>
    <xdr:sp macro="" textlink="">
      <xdr:nvSpPr>
        <xdr:cNvPr id="32" name="Seta entalhada para a direita 31"/>
        <xdr:cNvSpPr/>
      </xdr:nvSpPr>
      <xdr:spPr bwMode="auto">
        <a:xfrm>
          <a:off x="5551884" y="8726091"/>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59531</xdr:colOff>
      <xdr:row>68</xdr:row>
      <xdr:rowOff>41672</xdr:rowOff>
    </xdr:from>
    <xdr:to>
      <xdr:col>50</xdr:col>
      <xdr:colOff>59531</xdr:colOff>
      <xdr:row>68</xdr:row>
      <xdr:rowOff>107156</xdr:rowOff>
    </xdr:to>
    <xdr:sp macro="" textlink="">
      <xdr:nvSpPr>
        <xdr:cNvPr id="33" name="Seta entalhada para a direita 32"/>
        <xdr:cNvSpPr/>
      </xdr:nvSpPr>
      <xdr:spPr bwMode="auto">
        <a:xfrm>
          <a:off x="5545931" y="8490347"/>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59532</xdr:colOff>
      <xdr:row>69</xdr:row>
      <xdr:rowOff>47625</xdr:rowOff>
    </xdr:from>
    <xdr:to>
      <xdr:col>50</xdr:col>
      <xdr:colOff>59532</xdr:colOff>
      <xdr:row>69</xdr:row>
      <xdr:rowOff>113109</xdr:rowOff>
    </xdr:to>
    <xdr:sp macro="" textlink="">
      <xdr:nvSpPr>
        <xdr:cNvPr id="34" name="Seta entalhada para a direita 33"/>
        <xdr:cNvSpPr/>
      </xdr:nvSpPr>
      <xdr:spPr bwMode="auto">
        <a:xfrm>
          <a:off x="5545932" y="8620125"/>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42</xdr:col>
      <xdr:colOff>41673</xdr:colOff>
      <xdr:row>81</xdr:row>
      <xdr:rowOff>17859</xdr:rowOff>
    </xdr:from>
    <xdr:to>
      <xdr:col>47</xdr:col>
      <xdr:colOff>77390</xdr:colOff>
      <xdr:row>81</xdr:row>
      <xdr:rowOff>107156</xdr:rowOff>
    </xdr:to>
    <xdr:sp macro="" textlink="">
      <xdr:nvSpPr>
        <xdr:cNvPr id="35" name="Seta para a direita 34"/>
        <xdr:cNvSpPr/>
      </xdr:nvSpPr>
      <xdr:spPr bwMode="auto">
        <a:xfrm flipV="1">
          <a:off x="4727973" y="10076259"/>
          <a:ext cx="607217" cy="89297"/>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39</xdr:col>
      <xdr:colOff>47626</xdr:colOff>
      <xdr:row>79</xdr:row>
      <xdr:rowOff>23813</xdr:rowOff>
    </xdr:from>
    <xdr:to>
      <xdr:col>44</xdr:col>
      <xdr:colOff>83343</xdr:colOff>
      <xdr:row>79</xdr:row>
      <xdr:rowOff>107157</xdr:rowOff>
    </xdr:to>
    <xdr:sp macro="" textlink="">
      <xdr:nvSpPr>
        <xdr:cNvPr id="36" name="Seta para a direita 35"/>
        <xdr:cNvSpPr/>
      </xdr:nvSpPr>
      <xdr:spPr bwMode="auto">
        <a:xfrm flipV="1">
          <a:off x="4391026" y="9834563"/>
          <a:ext cx="607217" cy="83344"/>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40</xdr:col>
      <xdr:colOff>89296</xdr:colOff>
      <xdr:row>80</xdr:row>
      <xdr:rowOff>17859</xdr:rowOff>
    </xdr:from>
    <xdr:to>
      <xdr:col>46</xdr:col>
      <xdr:colOff>11904</xdr:colOff>
      <xdr:row>80</xdr:row>
      <xdr:rowOff>101202</xdr:rowOff>
    </xdr:to>
    <xdr:sp macro="" textlink="">
      <xdr:nvSpPr>
        <xdr:cNvPr id="37" name="Seta para a direita 36"/>
        <xdr:cNvSpPr/>
      </xdr:nvSpPr>
      <xdr:spPr bwMode="auto">
        <a:xfrm flipV="1">
          <a:off x="4546996" y="9952434"/>
          <a:ext cx="608408" cy="83343"/>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5291</xdr:colOff>
      <xdr:row>3</xdr:row>
      <xdr:rowOff>15875</xdr:rowOff>
    </xdr:from>
    <xdr:ext cx="6730999" cy="514949"/>
    <xdr:sp macro="" textlink="">
      <xdr:nvSpPr>
        <xdr:cNvPr id="2" name="CaixaDeTexto 1"/>
        <xdr:cNvSpPr txBox="1"/>
      </xdr:nvSpPr>
      <xdr:spPr>
        <a:xfrm>
          <a:off x="121708" y="137583"/>
          <a:ext cx="6730999"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900"/>
            <a:t>De</a:t>
          </a:r>
          <a:r>
            <a:rPr lang="pt-BR" sz="900" baseline="0"/>
            <a:t> posse dos dados de mercado imobiliário retro descritos, e que se prestaram para a composição da "amostra" a ser considerada no laudo de avaliação em comento,  procede-se a seguir os cálculos dos valores médios para terra nua, com Classe  "I"de Capacidade  de Uso dos solos,  em buaca da  sua Média Geral, assim:</a:t>
          </a:r>
        </a:p>
      </xdr:txBody>
    </xdr:sp>
    <xdr:clientData/>
  </xdr:oneCellAnchor>
  <xdr:oneCellAnchor>
    <xdr:from>
      <xdr:col>1</xdr:col>
      <xdr:colOff>105834</xdr:colOff>
      <xdr:row>24</xdr:row>
      <xdr:rowOff>68793</xdr:rowOff>
    </xdr:from>
    <xdr:ext cx="6551082" cy="518582"/>
    <xdr:sp macro="" textlink="">
      <xdr:nvSpPr>
        <xdr:cNvPr id="3" name="CaixaDeTexto 2"/>
        <xdr:cNvSpPr txBox="1"/>
      </xdr:nvSpPr>
      <xdr:spPr>
        <a:xfrm>
          <a:off x="222251" y="2746376"/>
          <a:ext cx="6551082" cy="518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pt-BR" sz="900">
              <a:solidFill>
                <a:schemeClr val="tx1"/>
              </a:solidFill>
              <a:effectLst/>
              <a:latin typeface="+mn-lt"/>
              <a:ea typeface="+mn-ea"/>
              <a:cs typeface="+mn-cs"/>
            </a:rPr>
            <a:t>Conhecida a média geral, procede-se o saneamento amostral com vistas a eliminar do conjunto, os dados indesejáveis e que se apresentam com valores discrepantes da média geral encontrada. Assim,  deve-se eliminar os dados amostrados que estejam fora da faixa de 30% ao redor da média geral. </a:t>
          </a:r>
        </a:p>
        <a:p>
          <a:endParaRPr lang="pt-BR"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52916</xdr:colOff>
      <xdr:row>5</xdr:row>
      <xdr:rowOff>63500</xdr:rowOff>
    </xdr:from>
    <xdr:ext cx="6508750" cy="571499"/>
    <xdr:sp macro="" textlink="">
      <xdr:nvSpPr>
        <xdr:cNvPr id="2" name="CaixaDeTexto 1"/>
        <xdr:cNvSpPr txBox="1"/>
      </xdr:nvSpPr>
      <xdr:spPr>
        <a:xfrm>
          <a:off x="169333" y="672042"/>
          <a:ext cx="6508750"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pt-BR" sz="900" b="0">
              <a:solidFill>
                <a:schemeClr val="tx1"/>
              </a:solidFill>
              <a:effectLst/>
              <a:latin typeface="+mn-lt"/>
              <a:ea typeface="+mn-ea"/>
              <a:cs typeface="+mn-cs"/>
            </a:rPr>
            <a:t>O Sitio Santa Cruz está localizada no município de Lavras, às margens da rodovia que interliga esta  cidade à de São João Del Rei. Está servida por ótima via de acesso, e a distância até o centro da cidade, é de aproximadamente 6 quilômetros. Sua posição geográfica é dada pelas seguintes coordenadas:</a:t>
          </a:r>
          <a:endParaRPr lang="pt-BR" sz="900" b="1">
            <a:solidFill>
              <a:schemeClr val="tx1"/>
            </a:solidFill>
            <a:effectLst/>
            <a:latin typeface="+mn-lt"/>
            <a:ea typeface="+mn-ea"/>
            <a:cs typeface="+mn-cs"/>
          </a:endParaRPr>
        </a:p>
        <a:p>
          <a:endParaRPr lang="pt-BR" sz="1100"/>
        </a:p>
      </xdr:txBody>
    </xdr:sp>
    <xdr:clientData/>
  </xdr:oneCellAnchor>
  <xdr:oneCellAnchor>
    <xdr:from>
      <xdr:col>1</xdr:col>
      <xdr:colOff>15875</xdr:colOff>
      <xdr:row>14</xdr:row>
      <xdr:rowOff>79376</xdr:rowOff>
    </xdr:from>
    <xdr:ext cx="6715125" cy="529166"/>
    <xdr:sp macro="" textlink="">
      <xdr:nvSpPr>
        <xdr:cNvPr id="3" name="CaixaDeTexto 2"/>
        <xdr:cNvSpPr txBox="1"/>
      </xdr:nvSpPr>
      <xdr:spPr>
        <a:xfrm>
          <a:off x="132292" y="1783293"/>
          <a:ext cx="6715125" cy="529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pt-BR" sz="900">
              <a:solidFill>
                <a:schemeClr val="tx1"/>
              </a:solidFill>
              <a:effectLst/>
              <a:latin typeface="+mn-lt"/>
              <a:ea typeface="+mn-ea"/>
              <a:cs typeface="Arial" panose="020B0604020202020204" pitchFamily="34" charset="0"/>
            </a:rPr>
            <a:t>O acesso ao imóvel  se dá pela  rodovia pavimentada denominada BR 265, estando o imóvel em aprêço localizado a 6,0 km  a partir do  centro da sede do município de Lavras/MG, sendo portanto o seu acesso, classificado como ótimo.</a:t>
          </a:r>
        </a:p>
        <a:p>
          <a:endParaRPr lang="pt-BR"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30</xdr:col>
      <xdr:colOff>59531</xdr:colOff>
      <xdr:row>7</xdr:row>
      <xdr:rowOff>35720</xdr:rowOff>
    </xdr:from>
    <xdr:to>
      <xdr:col>31</xdr:col>
      <xdr:colOff>59531</xdr:colOff>
      <xdr:row>7</xdr:row>
      <xdr:rowOff>101204</xdr:rowOff>
    </xdr:to>
    <xdr:sp macro="" textlink="">
      <xdr:nvSpPr>
        <xdr:cNvPr id="2" name="Seta entalhada para a direita 1"/>
        <xdr:cNvSpPr/>
      </xdr:nvSpPr>
      <xdr:spPr bwMode="auto">
        <a:xfrm>
          <a:off x="3412331" y="978695"/>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59531</xdr:colOff>
      <xdr:row>8</xdr:row>
      <xdr:rowOff>41672</xdr:rowOff>
    </xdr:from>
    <xdr:to>
      <xdr:col>31</xdr:col>
      <xdr:colOff>59531</xdr:colOff>
      <xdr:row>8</xdr:row>
      <xdr:rowOff>107156</xdr:rowOff>
    </xdr:to>
    <xdr:sp macro="" textlink="">
      <xdr:nvSpPr>
        <xdr:cNvPr id="3" name="Seta entalhada para a direita 2"/>
        <xdr:cNvSpPr/>
      </xdr:nvSpPr>
      <xdr:spPr bwMode="auto">
        <a:xfrm>
          <a:off x="3412331" y="1108472"/>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30</xdr:col>
      <xdr:colOff>53578</xdr:colOff>
      <xdr:row>9</xdr:row>
      <xdr:rowOff>41672</xdr:rowOff>
    </xdr:from>
    <xdr:to>
      <xdr:col>31</xdr:col>
      <xdr:colOff>53578</xdr:colOff>
      <xdr:row>9</xdr:row>
      <xdr:rowOff>107156</xdr:rowOff>
    </xdr:to>
    <xdr:sp macro="" textlink="">
      <xdr:nvSpPr>
        <xdr:cNvPr id="4" name="Seta entalhada para a direita 3"/>
        <xdr:cNvSpPr/>
      </xdr:nvSpPr>
      <xdr:spPr bwMode="auto">
        <a:xfrm>
          <a:off x="3406378" y="1232297"/>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65484</xdr:colOff>
      <xdr:row>9</xdr:row>
      <xdr:rowOff>29766</xdr:rowOff>
    </xdr:from>
    <xdr:to>
      <xdr:col>50</xdr:col>
      <xdr:colOff>65484</xdr:colOff>
      <xdr:row>9</xdr:row>
      <xdr:rowOff>95250</xdr:rowOff>
    </xdr:to>
    <xdr:sp macro="" textlink="">
      <xdr:nvSpPr>
        <xdr:cNvPr id="5" name="Seta entalhada para a direita 4"/>
        <xdr:cNvSpPr/>
      </xdr:nvSpPr>
      <xdr:spPr bwMode="auto">
        <a:xfrm>
          <a:off x="5589984" y="1220391"/>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59531</xdr:colOff>
      <xdr:row>7</xdr:row>
      <xdr:rowOff>41672</xdr:rowOff>
    </xdr:from>
    <xdr:to>
      <xdr:col>50</xdr:col>
      <xdr:colOff>59531</xdr:colOff>
      <xdr:row>7</xdr:row>
      <xdr:rowOff>107156</xdr:rowOff>
    </xdr:to>
    <xdr:sp macro="" textlink="">
      <xdr:nvSpPr>
        <xdr:cNvPr id="6" name="Seta entalhada para a direita 5"/>
        <xdr:cNvSpPr/>
      </xdr:nvSpPr>
      <xdr:spPr bwMode="auto">
        <a:xfrm>
          <a:off x="5584031" y="984647"/>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49</xdr:col>
      <xdr:colOff>59532</xdr:colOff>
      <xdr:row>8</xdr:row>
      <xdr:rowOff>47625</xdr:rowOff>
    </xdr:from>
    <xdr:to>
      <xdr:col>50</xdr:col>
      <xdr:colOff>59532</xdr:colOff>
      <xdr:row>8</xdr:row>
      <xdr:rowOff>113109</xdr:rowOff>
    </xdr:to>
    <xdr:sp macro="" textlink="">
      <xdr:nvSpPr>
        <xdr:cNvPr id="7" name="Seta entalhada para a direita 6"/>
        <xdr:cNvSpPr/>
      </xdr:nvSpPr>
      <xdr:spPr bwMode="auto">
        <a:xfrm>
          <a:off x="5584032" y="1114425"/>
          <a:ext cx="114300" cy="65484"/>
        </a:xfrm>
        <a:prstGeom prst="notched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42</xdr:col>
      <xdr:colOff>41673</xdr:colOff>
      <xdr:row>20</xdr:row>
      <xdr:rowOff>17859</xdr:rowOff>
    </xdr:from>
    <xdr:to>
      <xdr:col>47</xdr:col>
      <xdr:colOff>77390</xdr:colOff>
      <xdr:row>20</xdr:row>
      <xdr:rowOff>107156</xdr:rowOff>
    </xdr:to>
    <xdr:sp macro="" textlink="">
      <xdr:nvSpPr>
        <xdr:cNvPr id="8" name="Seta para a direita 7"/>
        <xdr:cNvSpPr/>
      </xdr:nvSpPr>
      <xdr:spPr bwMode="auto">
        <a:xfrm flipV="1">
          <a:off x="4766073" y="2570559"/>
          <a:ext cx="607217" cy="89297"/>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39</xdr:col>
      <xdr:colOff>47626</xdr:colOff>
      <xdr:row>18</xdr:row>
      <xdr:rowOff>23813</xdr:rowOff>
    </xdr:from>
    <xdr:to>
      <xdr:col>44</xdr:col>
      <xdr:colOff>83343</xdr:colOff>
      <xdr:row>18</xdr:row>
      <xdr:rowOff>107157</xdr:rowOff>
    </xdr:to>
    <xdr:sp macro="" textlink="">
      <xdr:nvSpPr>
        <xdr:cNvPr id="9" name="Seta para a direita 8"/>
        <xdr:cNvSpPr/>
      </xdr:nvSpPr>
      <xdr:spPr bwMode="auto">
        <a:xfrm flipV="1">
          <a:off x="4429126" y="2328863"/>
          <a:ext cx="607217" cy="83344"/>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twoCellAnchor>
    <xdr:from>
      <xdr:col>40</xdr:col>
      <xdr:colOff>89296</xdr:colOff>
      <xdr:row>19</xdr:row>
      <xdr:rowOff>17859</xdr:rowOff>
    </xdr:from>
    <xdr:to>
      <xdr:col>46</xdr:col>
      <xdr:colOff>11904</xdr:colOff>
      <xdr:row>19</xdr:row>
      <xdr:rowOff>101202</xdr:rowOff>
    </xdr:to>
    <xdr:sp macro="" textlink="">
      <xdr:nvSpPr>
        <xdr:cNvPr id="10" name="Seta para a direita 9"/>
        <xdr:cNvSpPr/>
      </xdr:nvSpPr>
      <xdr:spPr bwMode="auto">
        <a:xfrm flipV="1">
          <a:off x="4585096" y="2446734"/>
          <a:ext cx="608408" cy="83343"/>
        </a:xfrm>
        <a:prstGeom prst="rightArrow">
          <a:avLst/>
        </a:prstGeom>
        <a:ln>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pt-BR"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7</xdr:col>
      <xdr:colOff>9525</xdr:colOff>
      <xdr:row>28</xdr:row>
      <xdr:rowOff>9525</xdr:rowOff>
    </xdr:from>
    <xdr:ext cx="184731" cy="264560"/>
    <xdr:sp macro="" textlink="">
      <xdr:nvSpPr>
        <xdr:cNvPr id="4" name="CaixaDeTexto 3"/>
        <xdr:cNvSpPr txBox="1"/>
      </xdr:nvSpPr>
      <xdr:spPr>
        <a:xfrm>
          <a:off x="88582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mc:AlternateContent xmlns:mc="http://schemas.openxmlformats.org/markup-compatibility/2006">
    <mc:Choice xmlns:a14="http://schemas.microsoft.com/office/drawing/2010/main" Requires="a14">
      <xdr:twoCellAnchor editAs="oneCell">
        <xdr:from>
          <xdr:col>14</xdr:col>
          <xdr:colOff>95250</xdr:colOff>
          <xdr:row>88</xdr:row>
          <xdr:rowOff>38100</xdr:rowOff>
        </xdr:from>
        <xdr:to>
          <xdr:col>18</xdr:col>
          <xdr:colOff>57150</xdr:colOff>
          <xdr:row>89</xdr:row>
          <xdr:rowOff>123825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 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87</xdr:row>
          <xdr:rowOff>161925</xdr:rowOff>
        </xdr:from>
        <xdr:to>
          <xdr:col>10</xdr:col>
          <xdr:colOff>114300</xdr:colOff>
          <xdr:row>89</xdr:row>
          <xdr:rowOff>76200</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 Sim</a:t>
              </a:r>
            </a:p>
          </xdr:txBody>
        </xdr:sp>
        <xdr:clientData/>
      </xdr:twoCellAnchor>
    </mc:Choice>
    <mc:Fallback/>
  </mc:AlternateContent>
  <xdr:oneCellAnchor>
    <xdr:from>
      <xdr:col>7</xdr:col>
      <xdr:colOff>9525</xdr:colOff>
      <xdr:row>28</xdr:row>
      <xdr:rowOff>9525</xdr:rowOff>
    </xdr:from>
    <xdr:ext cx="184731" cy="264560"/>
    <xdr:sp macro="" textlink="">
      <xdr:nvSpPr>
        <xdr:cNvPr id="13" name="CaixaDeTexto 12"/>
        <xdr:cNvSpPr txBox="1"/>
      </xdr:nvSpPr>
      <xdr:spPr>
        <a:xfrm>
          <a:off x="88582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11.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dimension ref="A1:BH74"/>
  <sheetViews>
    <sheetView showGridLines="0" view="pageLayout" topLeftCell="B55" zoomScale="180" zoomScaleNormal="110" zoomScalePageLayoutView="180" workbookViewId="0">
      <selection activeCell="N73" sqref="N73"/>
    </sheetView>
  </sheetViews>
  <sheetFormatPr defaultColWidth="9.140625" defaultRowHeight="12.75" x14ac:dyDescent="0.2"/>
  <cols>
    <col min="1" max="1" width="1.85546875" style="2" customWidth="1"/>
    <col min="2" max="2" width="1.7109375" style="3" customWidth="1"/>
    <col min="3" max="3" width="1.7109375" customWidth="1"/>
    <col min="4" max="14" width="1.7109375" style="2" customWidth="1"/>
    <col min="15" max="15" width="1.5703125" style="4" customWidth="1"/>
    <col min="16" max="20" width="1.7109375" style="4" customWidth="1"/>
    <col min="21" max="44" width="1.7109375" style="2" customWidth="1"/>
    <col min="45" max="45" width="1.28515625" style="2" customWidth="1"/>
    <col min="46" max="47" width="1.7109375" style="2" customWidth="1"/>
    <col min="48" max="48" width="2.7109375" style="2" customWidth="1"/>
    <col min="49" max="50" width="1.7109375" style="2" customWidth="1"/>
    <col min="51" max="51" width="2.42578125" style="2" customWidth="1"/>
    <col min="52" max="52" width="1.7109375" style="2" customWidth="1"/>
    <col min="53" max="53" width="1.28515625" style="2" customWidth="1"/>
    <col min="54" max="54" width="1.5703125" style="2" customWidth="1"/>
    <col min="55" max="56" width="1.7109375" style="2" customWidth="1"/>
    <col min="57" max="57" width="2.42578125" style="2" customWidth="1"/>
    <col min="58" max="58" width="1.7109375" style="2" customWidth="1"/>
    <col min="59" max="60" width="2.140625" style="2" customWidth="1"/>
    <col min="61" max="154" width="1.7109375" style="2" customWidth="1"/>
    <col min="155" max="16384" width="9.140625" style="2"/>
  </cols>
  <sheetData>
    <row r="1" spans="1:60" x14ac:dyDescent="0.2">
      <c r="A1" s="40"/>
      <c r="B1" s="41"/>
      <c r="C1" s="42"/>
      <c r="D1" s="40"/>
      <c r="E1" s="40"/>
      <c r="F1" s="40"/>
      <c r="G1" s="40"/>
      <c r="H1" s="40"/>
      <c r="I1" s="40"/>
      <c r="J1" s="40"/>
      <c r="K1" s="40"/>
      <c r="L1" s="40"/>
      <c r="M1" s="40"/>
      <c r="N1" s="40"/>
      <c r="O1" s="43"/>
      <c r="P1" s="43"/>
      <c r="Q1" s="43"/>
      <c r="R1" s="43"/>
      <c r="S1" s="43"/>
      <c r="T1" s="43"/>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row>
    <row r="2" spans="1:60" s="3" customFormat="1" ht="17.100000000000001" customHeight="1" x14ac:dyDescent="0.35">
      <c r="A2" s="41"/>
      <c r="B2" s="201" t="s">
        <v>31</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3"/>
      <c r="BH2" s="44"/>
    </row>
    <row r="3" spans="1:60" s="9" customFormat="1" ht="15.95" customHeight="1" x14ac:dyDescent="0.2">
      <c r="A3" s="61"/>
      <c r="B3" s="204" t="s">
        <v>32</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6"/>
      <c r="BH3" s="45"/>
    </row>
    <row r="4" spans="1:60" s="9" customFormat="1" ht="2.25" customHeight="1" x14ac:dyDescent="0.2">
      <c r="A4" s="61"/>
      <c r="B4" s="22"/>
      <c r="C4" s="6"/>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4"/>
      <c r="BH4" s="46"/>
    </row>
    <row r="5" spans="1:60" s="9" customFormat="1" ht="9.9499999999999993" customHeight="1" x14ac:dyDescent="0.2">
      <c r="A5" s="61"/>
      <c r="B5" s="222" t="s">
        <v>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47"/>
    </row>
    <row r="6" spans="1:60" s="9" customFormat="1" ht="18" customHeight="1" x14ac:dyDescent="0.2">
      <c r="A6" s="61"/>
      <c r="B6" s="207" t="str">
        <f>FORMULÁRIO!I2</f>
        <v>FONSECA</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9"/>
      <c r="BH6" s="48"/>
    </row>
    <row r="7" spans="1:60" s="9" customFormat="1" ht="12" customHeight="1" x14ac:dyDescent="0.2">
      <c r="A7" s="61"/>
      <c r="B7" s="219" t="s">
        <v>23</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1"/>
      <c r="AZ7" s="7" t="s">
        <v>9</v>
      </c>
      <c r="BA7" s="6"/>
      <c r="BB7" s="6"/>
      <c r="BC7" s="6"/>
      <c r="BD7" s="6"/>
      <c r="BE7" s="6"/>
      <c r="BF7" s="6"/>
      <c r="BG7" s="8"/>
      <c r="BH7" s="47"/>
    </row>
    <row r="8" spans="1:60" s="9" customFormat="1" ht="16.5" customHeight="1" x14ac:dyDescent="0.2">
      <c r="A8" s="61"/>
      <c r="B8" s="207" t="str">
        <f>FORMULÁRIO!N3</f>
        <v>FONSECA</v>
      </c>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27"/>
      <c r="AW8" s="227"/>
      <c r="AX8" s="227"/>
      <c r="AY8" s="228"/>
      <c r="AZ8" s="225">
        <f>FORMULÁRIO!K4</f>
        <v>44562</v>
      </c>
      <c r="BA8" s="225"/>
      <c r="BB8" s="225"/>
      <c r="BC8" s="225"/>
      <c r="BD8" s="225"/>
      <c r="BE8" s="225"/>
      <c r="BF8" s="225"/>
      <c r="BG8" s="226"/>
      <c r="BH8" s="49"/>
    </row>
    <row r="9" spans="1:60" s="9" customFormat="1" ht="9.9499999999999993" customHeight="1" x14ac:dyDescent="0.15">
      <c r="A9" s="61"/>
      <c r="B9" s="224" t="s">
        <v>33</v>
      </c>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54" t="s">
        <v>35</v>
      </c>
      <c r="AW9" s="255"/>
      <c r="AX9" s="255"/>
      <c r="AY9" s="255"/>
      <c r="AZ9" s="255"/>
      <c r="BA9" s="255"/>
      <c r="BB9" s="255"/>
      <c r="BC9" s="255"/>
      <c r="BD9" s="255"/>
      <c r="BE9" s="255"/>
      <c r="BF9" s="255"/>
      <c r="BG9" s="256"/>
      <c r="BH9" s="47"/>
    </row>
    <row r="10" spans="1:60" s="25" customFormat="1" ht="15.75" customHeight="1" x14ac:dyDescent="0.2">
      <c r="A10" s="62"/>
      <c r="B10" s="207" t="str">
        <f>FORMULÁRIO!V5</f>
        <v xml:space="preserve">COORDENADAS UTM 23K - 555.666,66mE e 7.888.999,33mS       </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9"/>
      <c r="AV10" s="248" t="str">
        <f>FORMULÁRIO!J8</f>
        <v>SÍTIO BOQUEIRÃO</v>
      </c>
      <c r="AW10" s="249"/>
      <c r="AX10" s="249"/>
      <c r="AY10" s="249"/>
      <c r="AZ10" s="249"/>
      <c r="BA10" s="249"/>
      <c r="BB10" s="249"/>
      <c r="BC10" s="249"/>
      <c r="BD10" s="249"/>
      <c r="BE10" s="249"/>
      <c r="BF10" s="249"/>
      <c r="BG10" s="250"/>
      <c r="BH10" s="50"/>
    </row>
    <row r="11" spans="1:60" s="9" customFormat="1" ht="9.9499999999999993" customHeight="1" x14ac:dyDescent="0.2">
      <c r="A11" s="61"/>
      <c r="B11" s="216" t="s">
        <v>34</v>
      </c>
      <c r="C11" s="217"/>
      <c r="D11" s="217"/>
      <c r="E11" s="217"/>
      <c r="F11" s="217"/>
      <c r="G11" s="217"/>
      <c r="H11" s="217"/>
      <c r="I11" s="217"/>
      <c r="J11" s="217"/>
      <c r="K11" s="217"/>
      <c r="L11" s="217"/>
      <c r="M11" s="217"/>
      <c r="N11" s="217"/>
      <c r="O11" s="217"/>
      <c r="P11" s="217"/>
      <c r="Q11" s="217"/>
      <c r="R11" s="217"/>
      <c r="S11" s="217"/>
      <c r="T11" s="217"/>
      <c r="U11" s="217"/>
      <c r="V11" s="218"/>
      <c r="W11" s="213" t="s">
        <v>0</v>
      </c>
      <c r="X11" s="214"/>
      <c r="Y11" s="214"/>
      <c r="Z11" s="214"/>
      <c r="AA11" s="214"/>
      <c r="AB11" s="214"/>
      <c r="AC11" s="214"/>
      <c r="AD11" s="214"/>
      <c r="AE11" s="215"/>
      <c r="AF11" s="213" t="s">
        <v>1</v>
      </c>
      <c r="AG11" s="214"/>
      <c r="AH11" s="214"/>
      <c r="AI11" s="214"/>
      <c r="AJ11" s="214"/>
      <c r="AK11" s="214"/>
      <c r="AL11" s="214"/>
      <c r="AM11" s="214"/>
      <c r="AN11" s="214"/>
      <c r="AO11" s="214"/>
      <c r="AP11" s="214"/>
      <c r="AQ11" s="215"/>
      <c r="AR11" s="213" t="s">
        <v>3</v>
      </c>
      <c r="AS11" s="214"/>
      <c r="AT11" s="214"/>
      <c r="AU11" s="214"/>
      <c r="AV11" s="248"/>
      <c r="AW11" s="249"/>
      <c r="AX11" s="249"/>
      <c r="AY11" s="249"/>
      <c r="AZ11" s="249"/>
      <c r="BA11" s="249"/>
      <c r="BB11" s="249"/>
      <c r="BC11" s="249"/>
      <c r="BD11" s="249"/>
      <c r="BE11" s="249"/>
      <c r="BF11" s="249"/>
      <c r="BG11" s="250"/>
      <c r="BH11" s="51"/>
    </row>
    <row r="12" spans="1:60" s="25" customFormat="1" ht="16.5" customHeight="1" x14ac:dyDescent="0.2">
      <c r="A12" s="62"/>
      <c r="B12" s="207" t="str">
        <f>FORMULÁRIO!N7</f>
        <v>BOQUEIRÃO DO JUCA</v>
      </c>
      <c r="C12" s="208"/>
      <c r="D12" s="208"/>
      <c r="E12" s="208"/>
      <c r="F12" s="208"/>
      <c r="G12" s="208"/>
      <c r="H12" s="208"/>
      <c r="I12" s="208"/>
      <c r="J12" s="208"/>
      <c r="K12" s="208"/>
      <c r="L12" s="208"/>
      <c r="M12" s="208"/>
      <c r="N12" s="208"/>
      <c r="O12" s="208"/>
      <c r="P12" s="208"/>
      <c r="Q12" s="208"/>
      <c r="R12" s="208"/>
      <c r="S12" s="208"/>
      <c r="T12" s="208"/>
      <c r="U12" s="208"/>
      <c r="V12" s="209"/>
      <c r="W12" s="207" t="str">
        <f>FORMULÁRIO!N9</f>
        <v>25.999-32</v>
      </c>
      <c r="X12" s="208"/>
      <c r="Y12" s="208"/>
      <c r="Z12" s="208"/>
      <c r="AA12" s="208"/>
      <c r="AB12" s="208"/>
      <c r="AC12" s="208"/>
      <c r="AD12" s="208"/>
      <c r="AE12" s="209"/>
      <c r="AF12" s="210" t="str">
        <f>FORMULÁRIO!H6</f>
        <v>SÃO JOÃO DA BOA VISTA</v>
      </c>
      <c r="AG12" s="211"/>
      <c r="AH12" s="211"/>
      <c r="AI12" s="211"/>
      <c r="AJ12" s="211"/>
      <c r="AK12" s="211"/>
      <c r="AL12" s="211"/>
      <c r="AM12" s="211"/>
      <c r="AN12" s="211"/>
      <c r="AO12" s="211"/>
      <c r="AP12" s="211"/>
      <c r="AQ12" s="212"/>
      <c r="AR12" s="210" t="str">
        <f>FORMULÁRIO!AP6</f>
        <v>SP</v>
      </c>
      <c r="AS12" s="211"/>
      <c r="AT12" s="211"/>
      <c r="AU12" s="211"/>
      <c r="AV12" s="251"/>
      <c r="AW12" s="252"/>
      <c r="AX12" s="252"/>
      <c r="AY12" s="252"/>
      <c r="AZ12" s="252"/>
      <c r="BA12" s="252"/>
      <c r="BB12" s="252"/>
      <c r="BC12" s="252"/>
      <c r="BD12" s="252"/>
      <c r="BE12" s="252"/>
      <c r="BF12" s="252"/>
      <c r="BG12" s="253"/>
      <c r="BH12" s="48"/>
    </row>
    <row r="13" spans="1:60" s="9" customFormat="1" ht="9.9499999999999993" customHeight="1" x14ac:dyDescent="0.2">
      <c r="A13" s="61"/>
      <c r="B13" s="245" t="s">
        <v>194</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7"/>
      <c r="BH13" s="52"/>
    </row>
    <row r="14" spans="1:60" s="9" customFormat="1" ht="14.1" customHeight="1" x14ac:dyDescent="0.2">
      <c r="A14" s="61"/>
      <c r="B14" s="180"/>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2"/>
      <c r="BH14" s="53"/>
    </row>
    <row r="15" spans="1:60" s="9" customFormat="1" ht="14.1" customHeight="1" x14ac:dyDescent="0.2">
      <c r="A15" s="61"/>
      <c r="B15" s="183"/>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5"/>
      <c r="BH15" s="53"/>
    </row>
    <row r="16" spans="1:60" s="9" customFormat="1" ht="14.1" customHeight="1" x14ac:dyDescent="0.2">
      <c r="A16" s="61"/>
      <c r="B16" s="183"/>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5"/>
      <c r="BH16" s="53"/>
    </row>
    <row r="17" spans="1:60" s="9" customFormat="1" ht="14.1" customHeight="1" x14ac:dyDescent="0.2">
      <c r="A17" s="61"/>
      <c r="B17" s="183"/>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5"/>
      <c r="BH17" s="53"/>
    </row>
    <row r="18" spans="1:60" s="9" customFormat="1" ht="14.1" customHeight="1" x14ac:dyDescent="0.2">
      <c r="A18" s="61"/>
      <c r="B18" s="183"/>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5"/>
      <c r="BH18" s="53"/>
    </row>
    <row r="19" spans="1:60" s="9" customFormat="1" ht="14.1" customHeight="1" x14ac:dyDescent="0.2">
      <c r="A19" s="61"/>
      <c r="B19" s="183"/>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5"/>
      <c r="BH19" s="53"/>
    </row>
    <row r="20" spans="1:60" s="9" customFormat="1" ht="14.1" customHeight="1" x14ac:dyDescent="0.2">
      <c r="A20" s="61"/>
      <c r="B20" s="183"/>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5"/>
      <c r="BH20" s="53"/>
    </row>
    <row r="21" spans="1:60" s="6" customFormat="1" ht="14.1" customHeight="1" x14ac:dyDescent="0.2">
      <c r="A21" s="47"/>
      <c r="B21" s="183"/>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5"/>
      <c r="BH21" s="53"/>
    </row>
    <row r="22" spans="1:60" s="6" customFormat="1" ht="14.1" customHeight="1" x14ac:dyDescent="0.2">
      <c r="A22" s="47"/>
      <c r="B22" s="183"/>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5"/>
      <c r="BH22" s="53"/>
    </row>
    <row r="23" spans="1:60" s="6" customFormat="1" ht="14.1" customHeight="1" x14ac:dyDescent="0.2">
      <c r="A23" s="47"/>
      <c r="B23" s="183"/>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5"/>
      <c r="BH23" s="53"/>
    </row>
    <row r="24" spans="1:60" s="6" customFormat="1" ht="14.1" customHeight="1" x14ac:dyDescent="0.2">
      <c r="A24" s="47"/>
      <c r="B24" s="183"/>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5"/>
      <c r="BH24" s="53"/>
    </row>
    <row r="25" spans="1:60" s="6" customFormat="1" ht="14.1" customHeight="1" x14ac:dyDescent="0.2">
      <c r="A25" s="47"/>
      <c r="B25" s="183"/>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5"/>
      <c r="BH25" s="53"/>
    </row>
    <row r="26" spans="1:60" s="6" customFormat="1" ht="14.1" customHeight="1" x14ac:dyDescent="0.2">
      <c r="A26" s="47"/>
      <c r="B26" s="183"/>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5"/>
      <c r="BH26" s="53"/>
    </row>
    <row r="27" spans="1:60" s="6" customFormat="1" ht="14.1" customHeight="1" x14ac:dyDescent="0.2">
      <c r="A27" s="47"/>
      <c r="B27" s="183"/>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5"/>
      <c r="BH27" s="53"/>
    </row>
    <row r="28" spans="1:60" s="6" customFormat="1" ht="14.1" customHeight="1" x14ac:dyDescent="0.2">
      <c r="A28" s="47"/>
      <c r="B28" s="183"/>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5"/>
      <c r="BH28" s="53"/>
    </row>
    <row r="29" spans="1:60" s="6" customFormat="1" ht="14.1" customHeight="1" x14ac:dyDescent="0.2">
      <c r="A29" s="47"/>
      <c r="B29" s="183"/>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5"/>
      <c r="BH29" s="53"/>
    </row>
    <row r="30" spans="1:60" s="6" customFormat="1" ht="14.1" customHeight="1" x14ac:dyDescent="0.2">
      <c r="A30" s="47"/>
      <c r="B30" s="183"/>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5"/>
      <c r="BH30" s="53"/>
    </row>
    <row r="31" spans="1:60" s="9" customFormat="1" ht="3.95" customHeight="1" x14ac:dyDescent="0.2">
      <c r="A31" s="61"/>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5"/>
      <c r="BH31" s="47"/>
    </row>
    <row r="32" spans="1:60" s="9" customFormat="1" ht="9.9499999999999993" customHeight="1" x14ac:dyDescent="0.2">
      <c r="A32" s="61"/>
      <c r="B32" s="183"/>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5"/>
      <c r="BH32" s="52"/>
    </row>
    <row r="33" spans="1:60" s="9" customFormat="1" ht="10.5" customHeight="1" x14ac:dyDescent="0.2">
      <c r="A33" s="61"/>
      <c r="B33" s="183"/>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5"/>
      <c r="BH33" s="54"/>
    </row>
    <row r="34" spans="1:60" s="9" customFormat="1" ht="9" customHeight="1" x14ac:dyDescent="0.2">
      <c r="A34" s="61"/>
      <c r="B34" s="183"/>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5"/>
      <c r="BH34" s="47"/>
    </row>
    <row r="35" spans="1:60" s="9" customFormat="1" ht="15" customHeight="1" x14ac:dyDescent="0.2">
      <c r="A35" s="61"/>
      <c r="B35" s="186"/>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8"/>
      <c r="BH35" s="55"/>
    </row>
    <row r="36" spans="1:60" s="9" customFormat="1" ht="3.95" customHeight="1" thickBot="1" x14ac:dyDescent="0.25">
      <c r="A36" s="61"/>
      <c r="B36" s="20"/>
      <c r="C36" s="6"/>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7"/>
      <c r="BH36" s="47"/>
    </row>
    <row r="37" spans="1:60" s="9" customFormat="1" ht="9.9499999999999993" customHeight="1" x14ac:dyDescent="0.2">
      <c r="A37" s="61"/>
      <c r="B37" s="11"/>
      <c r="C37" s="235" t="s">
        <v>20</v>
      </c>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6"/>
      <c r="BH37" s="52"/>
    </row>
    <row r="38" spans="1:60" s="9" customFormat="1" ht="10.5" customHeight="1" x14ac:dyDescent="0.2">
      <c r="A38" s="61"/>
      <c r="B38" s="5"/>
      <c r="C38" s="6"/>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O38" s="14" t="s">
        <v>7</v>
      </c>
      <c r="AP38" s="14"/>
      <c r="AQ38" s="14"/>
      <c r="AR38" s="14"/>
      <c r="AS38" s="14"/>
      <c r="AT38" s="15"/>
      <c r="AU38" s="14"/>
      <c r="AV38" s="14"/>
      <c r="AW38" s="6"/>
      <c r="AX38" s="14"/>
      <c r="AY38" s="14"/>
      <c r="AZ38" s="15"/>
      <c r="BA38" s="15" t="s">
        <v>6</v>
      </c>
      <c r="BB38" s="14"/>
      <c r="BC38" s="14"/>
      <c r="BD38" s="14"/>
      <c r="BE38" s="13"/>
      <c r="BF38" s="13"/>
      <c r="BG38" s="8"/>
      <c r="BH38" s="47"/>
    </row>
    <row r="39" spans="1:60" s="9" customFormat="1" ht="14.1" customHeight="1" x14ac:dyDescent="0.2">
      <c r="A39" s="61"/>
      <c r="B39" s="5"/>
      <c r="C39" s="6"/>
      <c r="D39" s="35" t="s">
        <v>36</v>
      </c>
      <c r="E39" s="35"/>
      <c r="F39" s="35"/>
      <c r="G39" s="35"/>
      <c r="H39" s="35"/>
      <c r="I39" s="35"/>
      <c r="J39" s="35"/>
      <c r="K39" s="35"/>
      <c r="L39" s="35"/>
      <c r="M39" s="178"/>
      <c r="N39" s="179"/>
      <c r="O39" s="179"/>
      <c r="P39" s="179"/>
      <c r="Q39" s="179"/>
      <c r="R39" s="179"/>
      <c r="S39" s="179"/>
      <c r="T39" s="179"/>
      <c r="U39" s="179"/>
      <c r="V39" s="179"/>
      <c r="W39" s="86"/>
      <c r="X39" s="86"/>
      <c r="Y39" s="86"/>
      <c r="Z39" s="86"/>
      <c r="AA39" s="86"/>
      <c r="AB39" s="86"/>
      <c r="AC39" s="86"/>
      <c r="AD39" s="86"/>
      <c r="AE39" s="86"/>
      <c r="AF39" s="86"/>
      <c r="AG39" s="86"/>
      <c r="AH39" s="86"/>
      <c r="AI39" s="86"/>
      <c r="AJ39" s="86"/>
      <c r="AK39" s="86"/>
      <c r="AL39" s="86"/>
      <c r="AM39" s="87"/>
      <c r="AN39" s="33"/>
      <c r="AO39" s="33" t="s">
        <v>8</v>
      </c>
      <c r="AP39" s="33"/>
      <c r="AQ39" s="232" t="e">
        <f>#REF!</f>
        <v>#REF!</v>
      </c>
      <c r="AR39" s="233"/>
      <c r="AS39" s="233"/>
      <c r="AT39" s="233"/>
      <c r="AU39" s="234"/>
      <c r="AV39" s="18" t="s">
        <v>5</v>
      </c>
      <c r="AW39" s="229" t="e">
        <f>ROUND(AD39*M39*AQ39,2)</f>
        <v>#REF!</v>
      </c>
      <c r="AX39" s="230"/>
      <c r="AY39" s="230"/>
      <c r="AZ39" s="230"/>
      <c r="BA39" s="230"/>
      <c r="BB39" s="230"/>
      <c r="BC39" s="230"/>
      <c r="BD39" s="230"/>
      <c r="BE39" s="230"/>
      <c r="BF39" s="231"/>
      <c r="BG39" s="34"/>
      <c r="BH39" s="47"/>
    </row>
    <row r="40" spans="1:60" s="9" customFormat="1" ht="14.1" customHeight="1" x14ac:dyDescent="0.2">
      <c r="A40" s="61"/>
      <c r="B40" s="5"/>
      <c r="C40" s="6"/>
      <c r="D40" s="35" t="s">
        <v>37</v>
      </c>
      <c r="E40" s="35"/>
      <c r="F40" s="35"/>
      <c r="G40" s="35"/>
      <c r="H40" s="35"/>
      <c r="I40" s="35"/>
      <c r="J40" s="35"/>
      <c r="K40" s="35"/>
      <c r="L40" s="35"/>
      <c r="M40" s="178"/>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266"/>
      <c r="AN40" s="33"/>
      <c r="AO40" s="33" t="s">
        <v>8</v>
      </c>
      <c r="AP40" s="33"/>
      <c r="AQ40" s="232" t="e">
        <f>#REF!</f>
        <v>#REF!</v>
      </c>
      <c r="AR40" s="233"/>
      <c r="AS40" s="233"/>
      <c r="AT40" s="233"/>
      <c r="AU40" s="234"/>
      <c r="AV40" s="18" t="s">
        <v>5</v>
      </c>
      <c r="AW40" s="229" t="e">
        <f>ROUND(AD40*M40*AQ40,2)</f>
        <v>#REF!</v>
      </c>
      <c r="AX40" s="230"/>
      <c r="AY40" s="230"/>
      <c r="AZ40" s="230"/>
      <c r="BA40" s="230"/>
      <c r="BB40" s="230"/>
      <c r="BC40" s="230"/>
      <c r="BD40" s="230"/>
      <c r="BE40" s="230"/>
      <c r="BF40" s="231"/>
      <c r="BG40" s="34"/>
      <c r="BH40" s="47"/>
    </row>
    <row r="41" spans="1:60" s="9" customFormat="1" ht="2.25" customHeight="1" x14ac:dyDescent="0.2">
      <c r="A41" s="61"/>
      <c r="B41" s="5"/>
      <c r="C41" s="6"/>
      <c r="D41" s="6"/>
      <c r="E41" s="6"/>
      <c r="F41" s="18"/>
      <c r="G41" s="18"/>
      <c r="H41" s="18"/>
      <c r="I41" s="18"/>
      <c r="J41" s="18"/>
      <c r="K41" s="18"/>
      <c r="L41" s="18"/>
      <c r="M41" s="18"/>
      <c r="N41" s="18"/>
      <c r="O41" s="38"/>
      <c r="P41" s="38"/>
      <c r="Q41" s="38"/>
      <c r="R41" s="38"/>
      <c r="S41" s="38"/>
      <c r="T41" s="13"/>
      <c r="U41" s="13"/>
      <c r="V41" s="13"/>
      <c r="W41" s="13"/>
      <c r="X41" s="13"/>
      <c r="Y41" s="13"/>
      <c r="Z41" s="13"/>
      <c r="AA41" s="13"/>
      <c r="AB41" s="18"/>
      <c r="AC41" s="38"/>
      <c r="AD41" s="38"/>
      <c r="AE41" s="38"/>
      <c r="AF41" s="38"/>
      <c r="AG41" s="38"/>
      <c r="AH41" s="18"/>
      <c r="AI41" s="13"/>
      <c r="AJ41" s="18"/>
      <c r="AK41" s="38"/>
      <c r="AL41" s="38"/>
      <c r="AM41" s="38"/>
      <c r="AN41" s="38"/>
      <c r="AO41" s="38"/>
      <c r="AP41" s="18"/>
      <c r="AQ41" s="18"/>
      <c r="AR41" s="18"/>
      <c r="AS41" s="18"/>
      <c r="AT41" s="18"/>
      <c r="AU41" s="6"/>
      <c r="AV41" s="18"/>
      <c r="AW41" s="39"/>
      <c r="AX41" s="39"/>
      <c r="AY41" s="39"/>
      <c r="AZ41" s="39"/>
      <c r="BA41" s="39"/>
      <c r="BB41" s="39"/>
      <c r="BC41" s="39"/>
      <c r="BD41" s="39"/>
      <c r="BE41" s="6"/>
      <c r="BF41" s="6"/>
      <c r="BG41" s="8"/>
      <c r="BH41" s="47"/>
    </row>
    <row r="42" spans="1:60" s="9" customFormat="1" ht="14.1" customHeight="1" x14ac:dyDescent="0.2">
      <c r="A42" s="61"/>
      <c r="B42" s="5"/>
      <c r="C42" s="6"/>
      <c r="D42" s="263" t="s">
        <v>22</v>
      </c>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5"/>
      <c r="AW42" s="230" t="e">
        <f>AW40+AW39</f>
        <v>#REF!</v>
      </c>
      <c r="AX42" s="230"/>
      <c r="AY42" s="230"/>
      <c r="AZ42" s="230"/>
      <c r="BA42" s="230"/>
      <c r="BB42" s="230"/>
      <c r="BC42" s="230"/>
      <c r="BD42" s="230"/>
      <c r="BE42" s="230"/>
      <c r="BF42" s="231"/>
      <c r="BG42" s="8"/>
      <c r="BH42" s="47"/>
    </row>
    <row r="43" spans="1:60" s="9" customFormat="1" ht="2.25" customHeight="1" x14ac:dyDescent="0.2">
      <c r="A43" s="61"/>
      <c r="B43" s="5"/>
      <c r="C43" s="6"/>
      <c r="D43" s="6"/>
      <c r="E43" s="6"/>
      <c r="F43" s="18"/>
      <c r="G43" s="18"/>
      <c r="H43" s="18"/>
      <c r="I43" s="18"/>
      <c r="J43" s="18"/>
      <c r="K43" s="18"/>
      <c r="L43" s="18"/>
      <c r="M43" s="18"/>
      <c r="N43" s="18"/>
      <c r="O43" s="38"/>
      <c r="P43" s="38"/>
      <c r="Q43" s="38"/>
      <c r="R43" s="38"/>
      <c r="S43" s="38"/>
      <c r="T43" s="13"/>
      <c r="U43" s="13"/>
      <c r="V43" s="13"/>
      <c r="W43" s="13"/>
      <c r="X43" s="13"/>
      <c r="Y43" s="13"/>
      <c r="Z43" s="13"/>
      <c r="AA43" s="13"/>
      <c r="AB43" s="18"/>
      <c r="AC43" s="38"/>
      <c r="AD43" s="38"/>
      <c r="AE43" s="38"/>
      <c r="AF43" s="38"/>
      <c r="AG43" s="38"/>
      <c r="AH43" s="18"/>
      <c r="AI43" s="13"/>
      <c r="AJ43" s="18"/>
      <c r="AK43" s="38"/>
      <c r="AL43" s="38"/>
      <c r="AM43" s="38"/>
      <c r="AN43" s="38"/>
      <c r="AO43" s="38"/>
      <c r="AP43" s="18"/>
      <c r="AQ43" s="18"/>
      <c r="AR43" s="18"/>
      <c r="AS43" s="18"/>
      <c r="AT43" s="18"/>
      <c r="AU43" s="6"/>
      <c r="AV43" s="18"/>
      <c r="AW43" s="39"/>
      <c r="AX43" s="39"/>
      <c r="AY43" s="39"/>
      <c r="AZ43" s="39"/>
      <c r="BA43" s="39"/>
      <c r="BB43" s="39"/>
      <c r="BC43" s="39"/>
      <c r="BD43" s="39"/>
      <c r="BE43" s="6"/>
      <c r="BF43" s="6"/>
      <c r="BG43" s="8"/>
      <c r="BH43" s="47"/>
    </row>
    <row r="44" spans="1:60" s="9" customFormat="1" ht="15.95" customHeight="1" x14ac:dyDescent="0.2">
      <c r="A44" s="61"/>
      <c r="B44" s="6"/>
      <c r="C44" s="67"/>
      <c r="D44" s="259" t="s">
        <v>21</v>
      </c>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1"/>
      <c r="AW44" s="257" t="e">
        <f>#REF!</f>
        <v>#REF!</v>
      </c>
      <c r="AX44" s="257"/>
      <c r="AY44" s="257"/>
      <c r="AZ44" s="257"/>
      <c r="BA44" s="257"/>
      <c r="BB44" s="257"/>
      <c r="BC44" s="257"/>
      <c r="BD44" s="257"/>
      <c r="BE44" s="257"/>
      <c r="BF44" s="258"/>
      <c r="BG44" s="6"/>
      <c r="BH44" s="47"/>
    </row>
    <row r="45" spans="1:60" s="9" customFormat="1" ht="3" customHeight="1" thickBot="1" x14ac:dyDescent="0.25">
      <c r="A45" s="61"/>
      <c r="B45" s="20"/>
      <c r="C45" s="21"/>
      <c r="D45" s="21"/>
      <c r="E45" s="28"/>
      <c r="F45" s="29"/>
      <c r="G45" s="29"/>
      <c r="H45" s="29"/>
      <c r="I45" s="29"/>
      <c r="J45" s="29"/>
      <c r="K45" s="29"/>
      <c r="L45" s="29"/>
      <c r="M45" s="29"/>
      <c r="N45" s="29"/>
      <c r="O45" s="244"/>
      <c r="P45" s="244"/>
      <c r="Q45" s="244"/>
      <c r="R45" s="244"/>
      <c r="S45" s="244"/>
      <c r="T45" s="26"/>
      <c r="U45" s="26"/>
      <c r="V45" s="26"/>
      <c r="W45" s="26"/>
      <c r="X45" s="28"/>
      <c r="Y45" s="26"/>
      <c r="Z45" s="26"/>
      <c r="AA45" s="26"/>
      <c r="AB45" s="26"/>
      <c r="AC45" s="26"/>
      <c r="AD45" s="28"/>
      <c r="AE45" s="26"/>
      <c r="AF45" s="26"/>
      <c r="AG45" s="26"/>
      <c r="AH45" s="26"/>
      <c r="AI45" s="28"/>
      <c r="AJ45" s="26"/>
      <c r="AK45" s="26"/>
      <c r="AL45" s="26"/>
      <c r="AM45" s="21"/>
      <c r="AN45" s="21"/>
      <c r="AO45" s="21"/>
      <c r="AP45" s="28"/>
      <c r="AQ45" s="28"/>
      <c r="AR45" s="28"/>
      <c r="AS45" s="28"/>
      <c r="AT45" s="28"/>
      <c r="AU45" s="28"/>
      <c r="AV45" s="28"/>
      <c r="AW45" s="28"/>
      <c r="AX45" s="28"/>
      <c r="AY45" s="262"/>
      <c r="AZ45" s="262"/>
      <c r="BA45" s="262"/>
      <c r="BB45" s="262"/>
      <c r="BC45" s="262"/>
      <c r="BD45" s="28"/>
      <c r="BE45" s="28"/>
      <c r="BF45" s="28"/>
      <c r="BG45" s="27"/>
      <c r="BH45" s="47"/>
    </row>
    <row r="46" spans="1:60" s="9" customFormat="1" ht="9.9499999999999993" customHeight="1" x14ac:dyDescent="0.2">
      <c r="A46" s="61"/>
      <c r="B46" s="70"/>
      <c r="C46" s="71"/>
      <c r="D46" s="238" t="s">
        <v>28</v>
      </c>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9"/>
      <c r="BH46" s="52"/>
    </row>
    <row r="47" spans="1:60" s="9" customFormat="1" ht="3" customHeight="1" x14ac:dyDescent="0.2">
      <c r="A47" s="61"/>
      <c r="B47" s="7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8"/>
      <c r="BH47" s="47"/>
    </row>
    <row r="48" spans="1:60" s="6" customFormat="1" ht="12.95" customHeight="1" x14ac:dyDescent="0.2">
      <c r="A48" s="47"/>
      <c r="B48" s="72"/>
      <c r="D48" s="82" t="s">
        <v>30</v>
      </c>
      <c r="E48" s="35"/>
      <c r="F48" s="35"/>
      <c r="G48" s="35"/>
      <c r="H48" s="35"/>
      <c r="I48" s="35"/>
      <c r="J48" s="35"/>
      <c r="K48" s="35"/>
      <c r="L48" s="35"/>
      <c r="M48" s="35"/>
      <c r="N48" s="35"/>
      <c r="O48" s="35"/>
      <c r="BG48" s="8"/>
      <c r="BH48" s="47"/>
    </row>
    <row r="49" spans="1:60" s="6" customFormat="1" ht="12.95" customHeight="1" x14ac:dyDescent="0.2">
      <c r="A49" s="47"/>
      <c r="B49" s="72"/>
      <c r="D49" s="35"/>
      <c r="E49" s="35"/>
      <c r="F49" s="35"/>
      <c r="G49" s="35"/>
      <c r="H49" s="35"/>
      <c r="I49" s="35"/>
      <c r="J49" s="35"/>
      <c r="K49" s="35"/>
      <c r="L49" s="35"/>
      <c r="M49" s="35"/>
      <c r="N49" s="35"/>
      <c r="O49" s="35"/>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3"/>
      <c r="BH49" s="56"/>
    </row>
    <row r="50" spans="1:60" s="6" customFormat="1" ht="3" customHeight="1" x14ac:dyDescent="0.2">
      <c r="A50" s="47"/>
      <c r="B50" s="72"/>
      <c r="D50" s="80"/>
      <c r="BG50" s="8"/>
      <c r="BH50" s="47"/>
    </row>
    <row r="51" spans="1:60" s="6" customFormat="1" ht="12.95" customHeight="1" x14ac:dyDescent="0.2">
      <c r="A51" s="47"/>
      <c r="B51" s="72"/>
      <c r="D51" s="82" t="s">
        <v>38</v>
      </c>
      <c r="E51" s="35"/>
      <c r="F51" s="35"/>
      <c r="G51" s="35"/>
      <c r="H51" s="35"/>
      <c r="I51" s="35"/>
      <c r="J51" s="35"/>
      <c r="K51" s="35"/>
      <c r="L51" s="35"/>
      <c r="M51" s="35"/>
      <c r="BG51" s="8"/>
      <c r="BH51" s="47"/>
    </row>
    <row r="52" spans="1:60" s="6" customFormat="1" ht="12.95" customHeight="1" x14ac:dyDescent="0.2">
      <c r="A52" s="47"/>
      <c r="B52" s="72"/>
      <c r="D52" s="82"/>
      <c r="E52" s="35"/>
      <c r="F52" s="35"/>
      <c r="G52" s="35"/>
      <c r="H52" s="35"/>
      <c r="I52" s="35"/>
      <c r="J52" s="35"/>
      <c r="K52" s="35"/>
      <c r="L52" s="35"/>
      <c r="M52" s="35"/>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3"/>
      <c r="BH52" s="56"/>
    </row>
    <row r="53" spans="1:60" s="6" customFormat="1" ht="3" customHeight="1" x14ac:dyDescent="0.2">
      <c r="A53" s="47"/>
      <c r="B53" s="72"/>
      <c r="D53" s="79"/>
      <c r="BG53" s="8"/>
      <c r="BH53" s="47"/>
    </row>
    <row r="54" spans="1:60" s="6" customFormat="1" ht="12.95" customHeight="1" x14ac:dyDescent="0.2">
      <c r="A54" s="47"/>
      <c r="B54" s="72"/>
      <c r="D54" s="83" t="s">
        <v>25</v>
      </c>
      <c r="E54" s="35"/>
      <c r="F54" s="35"/>
      <c r="G54" s="35"/>
      <c r="H54" s="35"/>
      <c r="I54" s="35"/>
      <c r="J54" s="35"/>
      <c r="K54" s="35"/>
      <c r="L54" s="35"/>
      <c r="M54" s="35"/>
      <c r="N54" s="35"/>
      <c r="O54" s="35"/>
      <c r="P54" s="35"/>
      <c r="Q54" s="35"/>
      <c r="R54" s="35"/>
      <c r="S54" s="35"/>
      <c r="T54" s="35"/>
      <c r="U54" s="35"/>
      <c r="V54" s="35"/>
      <c r="W54" s="35"/>
      <c r="X54" s="35"/>
      <c r="Y54" s="35"/>
      <c r="BG54" s="8"/>
      <c r="BH54" s="47"/>
    </row>
    <row r="55" spans="1:60" s="30" customFormat="1" ht="12.95" customHeight="1" x14ac:dyDescent="0.2">
      <c r="A55" s="63"/>
      <c r="B55" s="72"/>
      <c r="D55" s="81"/>
      <c r="E55" s="81"/>
      <c r="F55" s="81"/>
      <c r="G55" s="81"/>
      <c r="H55" s="81"/>
      <c r="I55" s="81"/>
      <c r="J55" s="81"/>
      <c r="K55" s="81"/>
      <c r="L55" s="81"/>
      <c r="M55" s="81"/>
      <c r="N55" s="81"/>
      <c r="O55" s="81"/>
      <c r="P55" s="81"/>
      <c r="Q55" s="81"/>
      <c r="R55" s="81"/>
      <c r="S55" s="81"/>
      <c r="T55" s="81"/>
      <c r="U55" s="81"/>
      <c r="V55" s="81"/>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3"/>
      <c r="BH55" s="57"/>
    </row>
    <row r="56" spans="1:60" s="31" customFormat="1" ht="3" customHeight="1" x14ac:dyDescent="0.2">
      <c r="A56" s="64"/>
      <c r="B56" s="153"/>
      <c r="C56" s="30"/>
      <c r="D56" s="30"/>
      <c r="E56" s="30"/>
      <c r="F56" s="30"/>
      <c r="G56" s="30"/>
      <c r="H56" s="30"/>
      <c r="I56" s="30"/>
      <c r="J56" s="30"/>
      <c r="K56" s="30"/>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152"/>
      <c r="BH56" s="58"/>
    </row>
    <row r="57" spans="1:60" s="9" customFormat="1" ht="9.9499999999999993" customHeight="1" x14ac:dyDescent="0.2">
      <c r="A57" s="61"/>
      <c r="B57" s="71"/>
      <c r="C57" s="6"/>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52"/>
    </row>
    <row r="58" spans="1:60" s="32" customFormat="1" ht="12.75" customHeight="1" x14ac:dyDescent="0.2">
      <c r="A58" s="65"/>
      <c r="B58" s="73"/>
      <c r="C58" s="74"/>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1"/>
      <c r="BH58" s="57"/>
    </row>
    <row r="59" spans="1:60" s="32" customFormat="1" ht="12.75" customHeight="1" x14ac:dyDescent="0.2">
      <c r="A59" s="65"/>
      <c r="B59" s="73"/>
      <c r="C59" s="74"/>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1"/>
      <c r="BH59" s="57"/>
    </row>
    <row r="60" spans="1:60" s="32" customFormat="1" ht="12.75" customHeight="1" x14ac:dyDescent="0.2">
      <c r="A60" s="65"/>
      <c r="B60" s="73"/>
      <c r="C60" s="74"/>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1"/>
      <c r="BH60" s="57"/>
    </row>
    <row r="61" spans="1:60" s="32" customFormat="1" ht="12.75" customHeight="1" x14ac:dyDescent="0.2">
      <c r="A61" s="65"/>
      <c r="B61" s="73"/>
      <c r="C61" s="74"/>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6"/>
      <c r="BH61" s="53"/>
    </row>
    <row r="62" spans="1:60" s="32" customFormat="1" ht="12.75" customHeight="1" x14ac:dyDescent="0.2">
      <c r="A62" s="65"/>
      <c r="B62" s="73"/>
      <c r="C62" s="74"/>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1"/>
      <c r="BH62" s="57"/>
    </row>
    <row r="63" spans="1:60" s="32" customFormat="1" ht="12.75" customHeight="1" x14ac:dyDescent="0.2">
      <c r="A63" s="65"/>
      <c r="B63" s="73"/>
      <c r="C63" s="74"/>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1"/>
      <c r="BH63" s="57"/>
    </row>
    <row r="64" spans="1:60" s="32" customFormat="1" ht="12.75" customHeight="1" x14ac:dyDescent="0.2">
      <c r="A64" s="65"/>
      <c r="B64" s="73"/>
      <c r="C64" s="74"/>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1"/>
      <c r="BH64" s="57"/>
    </row>
    <row r="65" spans="1:60" s="32" customFormat="1" ht="12.75" customHeight="1" x14ac:dyDescent="0.2">
      <c r="A65" s="65"/>
      <c r="B65" s="73"/>
      <c r="C65" s="74"/>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1"/>
      <c r="BH65" s="57"/>
    </row>
    <row r="66" spans="1:60" s="32" customFormat="1" ht="12.75" customHeight="1" thickBot="1" x14ac:dyDescent="0.25">
      <c r="A66" s="65"/>
      <c r="B66" s="73"/>
      <c r="C66" s="74"/>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1"/>
      <c r="BH66" s="57"/>
    </row>
    <row r="67" spans="1:60" s="9" customFormat="1" ht="9.9499999999999993" customHeight="1" x14ac:dyDescent="0.2">
      <c r="A67" s="61"/>
      <c r="B67" s="77"/>
      <c r="C67" s="12"/>
      <c r="D67" s="235" t="s">
        <v>29</v>
      </c>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6"/>
      <c r="BH67" s="59"/>
    </row>
    <row r="68" spans="1:60" s="9" customFormat="1" ht="9" customHeight="1" x14ac:dyDescent="0.2">
      <c r="A68" s="61"/>
      <c r="B68" s="72"/>
      <c r="C68" s="16" t="s">
        <v>26</v>
      </c>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0"/>
      <c r="AJ68" s="177" t="s">
        <v>27</v>
      </c>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c r="BG68" s="17"/>
      <c r="BH68" s="47"/>
    </row>
    <row r="69" spans="1:60" s="19" customFormat="1" ht="12.95" customHeight="1" x14ac:dyDescent="0.2">
      <c r="A69" s="66"/>
      <c r="B69" s="189" t="str">
        <f>FORMULÁRIO!O10</f>
        <v>Marcelo de Almeida Pereira Filho = Crea/SP 222.777</v>
      </c>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1"/>
      <c r="AI69" s="195"/>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7"/>
      <c r="BH69" s="60"/>
    </row>
    <row r="70" spans="1:60" s="9" customFormat="1" ht="9" customHeight="1" x14ac:dyDescent="0.2">
      <c r="A70" s="61"/>
      <c r="B70" s="72"/>
      <c r="C70" s="16" t="s">
        <v>4</v>
      </c>
      <c r="D70" s="16"/>
      <c r="E70" s="16"/>
      <c r="F70" s="16"/>
      <c r="G70" s="16"/>
      <c r="H70" s="16"/>
      <c r="I70" s="16"/>
      <c r="J70" s="16"/>
      <c r="K70" s="6"/>
      <c r="L70" s="6"/>
      <c r="M70" s="6"/>
      <c r="N70" s="6"/>
      <c r="O70" s="6"/>
      <c r="P70" s="6"/>
      <c r="Q70" s="6"/>
      <c r="R70" s="6"/>
      <c r="S70" s="6"/>
      <c r="T70" s="6"/>
      <c r="U70" s="6"/>
      <c r="V70" s="6"/>
      <c r="W70" s="6"/>
      <c r="X70" s="6"/>
      <c r="Y70" s="6"/>
      <c r="Z70" s="6"/>
      <c r="AA70" s="6"/>
      <c r="AB70" s="6"/>
      <c r="AC70" s="6"/>
      <c r="AD70" s="6"/>
      <c r="AE70" s="6"/>
      <c r="AF70" s="6"/>
      <c r="AG70" s="6"/>
      <c r="AH70" s="6"/>
      <c r="AI70" s="195"/>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7"/>
      <c r="BH70" s="47"/>
    </row>
    <row r="71" spans="1:60" s="19" customFormat="1" ht="12.95" customHeight="1" x14ac:dyDescent="0.2">
      <c r="A71" s="66"/>
      <c r="B71" s="78"/>
      <c r="C71" s="80"/>
      <c r="D71" s="193" t="str">
        <f>FORMULÁRIO!Q11</f>
        <v>Barueri  29 de fevereiro de 2.022</v>
      </c>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4"/>
      <c r="AI71" s="198"/>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200"/>
      <c r="BH71" s="60"/>
    </row>
    <row r="72" spans="1:60" ht="15.75" customHeight="1" x14ac:dyDescent="0.2">
      <c r="A72" s="68"/>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112">
        <v>1</v>
      </c>
    </row>
    <row r="73" spans="1:60" ht="20.25" customHeight="1" x14ac:dyDescent="0.2">
      <c r="B73" s="1"/>
      <c r="C73" s="36"/>
      <c r="BF73" s="192"/>
      <c r="BG73" s="192"/>
      <c r="BH73" s="192"/>
    </row>
    <row r="74" spans="1:60" x14ac:dyDescent="0.2">
      <c r="B74" s="1"/>
      <c r="C74" s="36"/>
    </row>
  </sheetData>
  <mergeCells count="54">
    <mergeCell ref="AV10:BG12"/>
    <mergeCell ref="AV9:BG9"/>
    <mergeCell ref="D64:BG64"/>
    <mergeCell ref="D62:BG62"/>
    <mergeCell ref="D59:BG59"/>
    <mergeCell ref="D60:BG60"/>
    <mergeCell ref="AW44:BF44"/>
    <mergeCell ref="D44:AV44"/>
    <mergeCell ref="D57:BG57"/>
    <mergeCell ref="W52:BG52"/>
    <mergeCell ref="W55:BG55"/>
    <mergeCell ref="AY45:BC45"/>
    <mergeCell ref="D42:AV42"/>
    <mergeCell ref="AW42:BF42"/>
    <mergeCell ref="M40:AM40"/>
    <mergeCell ref="B8:AY8"/>
    <mergeCell ref="AW40:BF40"/>
    <mergeCell ref="AQ40:AU40"/>
    <mergeCell ref="D67:BG67"/>
    <mergeCell ref="D38:AM38"/>
    <mergeCell ref="C37:BG37"/>
    <mergeCell ref="D46:BG46"/>
    <mergeCell ref="D65:BG65"/>
    <mergeCell ref="D66:BG66"/>
    <mergeCell ref="D58:BG58"/>
    <mergeCell ref="W49:BG49"/>
    <mergeCell ref="D63:BG63"/>
    <mergeCell ref="O45:S45"/>
    <mergeCell ref="AW39:BF39"/>
    <mergeCell ref="AQ39:AU39"/>
    <mergeCell ref="B13:BG13"/>
    <mergeCell ref="B2:BG2"/>
    <mergeCell ref="B3:BG3"/>
    <mergeCell ref="B10:AU10"/>
    <mergeCell ref="B12:V12"/>
    <mergeCell ref="W12:AE12"/>
    <mergeCell ref="AF12:AQ12"/>
    <mergeCell ref="AR12:AU12"/>
    <mergeCell ref="AR11:AU11"/>
    <mergeCell ref="W11:AE11"/>
    <mergeCell ref="B11:V11"/>
    <mergeCell ref="AF11:AQ11"/>
    <mergeCell ref="B7:AY7"/>
    <mergeCell ref="B5:BG5"/>
    <mergeCell ref="B9:AU9"/>
    <mergeCell ref="AZ8:BG8"/>
    <mergeCell ref="B6:BG6"/>
    <mergeCell ref="AJ68:BF68"/>
    <mergeCell ref="M39:V39"/>
    <mergeCell ref="B14:BG35"/>
    <mergeCell ref="B69:AH69"/>
    <mergeCell ref="BF73:BH73"/>
    <mergeCell ref="D71:AH71"/>
    <mergeCell ref="AI69:BG71"/>
  </mergeCells>
  <phoneticPr fontId="0" type="noConversion"/>
  <printOptions horizontalCentered="1" verticalCentered="1"/>
  <pageMargins left="0.19685039370078741" right="0.19685039370078741" top="0.19685039370078741" bottom="0.19685039370078741" header="0" footer="0"/>
  <pageSetup paperSize="9" scale="95" orientation="portrait" r:id="rId1"/>
  <headerFooter scaleWithDoc="0"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5" r:id="rId4" name="Check Box 31">
              <controlPr defaultSize="0" autoFill="0" autoLine="0" autoPict="0">
                <anchor moveWithCells="1">
                  <from>
                    <xdr:col>17</xdr:col>
                    <xdr:colOff>76200</xdr:colOff>
                    <xdr:row>50</xdr:row>
                    <xdr:rowOff>133350</xdr:rowOff>
                  </from>
                  <to>
                    <xdr:col>21</xdr:col>
                    <xdr:colOff>38100</xdr:colOff>
                    <xdr:row>53</xdr:row>
                    <xdr:rowOff>0</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12</xdr:col>
                    <xdr:colOff>76200</xdr:colOff>
                    <xdr:row>50</xdr:row>
                    <xdr:rowOff>133350</xdr:rowOff>
                  </from>
                  <to>
                    <xdr:col>16</xdr:col>
                    <xdr:colOff>76200</xdr:colOff>
                    <xdr:row>53</xdr:row>
                    <xdr:rowOff>0</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17</xdr:col>
                    <xdr:colOff>76200</xdr:colOff>
                    <xdr:row>47</xdr:row>
                    <xdr:rowOff>133350</xdr:rowOff>
                  </from>
                  <to>
                    <xdr:col>21</xdr:col>
                    <xdr:colOff>38100</xdr:colOff>
                    <xdr:row>50</xdr:row>
                    <xdr:rowOff>0</xdr:rowOff>
                  </to>
                </anchor>
              </controlPr>
            </control>
          </mc:Choice>
        </mc:AlternateContent>
        <mc:AlternateContent xmlns:mc="http://schemas.openxmlformats.org/markup-compatibility/2006">
          <mc:Choice Requires="x14">
            <control shapeId="1062" r:id="rId7" name="Check Box 38">
              <controlPr defaultSize="0" autoFill="0" autoLine="0" autoPict="0">
                <anchor moveWithCells="1">
                  <from>
                    <xdr:col>12</xdr:col>
                    <xdr:colOff>76200</xdr:colOff>
                    <xdr:row>47</xdr:row>
                    <xdr:rowOff>95250</xdr:rowOff>
                  </from>
                  <to>
                    <xdr:col>16</xdr:col>
                    <xdr:colOff>76200</xdr:colOff>
                    <xdr:row>50</xdr:row>
                    <xdr:rowOff>38100</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17</xdr:col>
                    <xdr:colOff>76200</xdr:colOff>
                    <xdr:row>53</xdr:row>
                    <xdr:rowOff>133350</xdr:rowOff>
                  </from>
                  <to>
                    <xdr:col>21</xdr:col>
                    <xdr:colOff>38100</xdr:colOff>
                    <xdr:row>56</xdr:row>
                    <xdr:rowOff>0</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12</xdr:col>
                    <xdr:colOff>76200</xdr:colOff>
                    <xdr:row>53</xdr:row>
                    <xdr:rowOff>133350</xdr:rowOff>
                  </from>
                  <to>
                    <xdr:col>16</xdr:col>
                    <xdr:colOff>76200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topLeftCell="A54" zoomScale="150" zoomScaleNormal="150" workbookViewId="0">
      <selection activeCell="BJ61" sqref="BJ61"/>
    </sheetView>
  </sheetViews>
  <sheetFormatPr defaultRowHeight="12.75" x14ac:dyDescent="0.2"/>
  <cols>
    <col min="1" max="60" width="1.7109375" customWidth="1"/>
  </cols>
  <sheetData>
    <row r="1" spans="1:60" ht="9.9499999999999993" customHeight="1" x14ac:dyDescent="0.2">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row>
    <row r="2" spans="1:60" ht="9.9499999999999993" customHeight="1" x14ac:dyDescent="0.2">
      <c r="A2" s="88"/>
      <c r="B2" s="267" t="s">
        <v>60</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88"/>
    </row>
    <row r="3" spans="1:60" ht="9.9499999999999993" customHeight="1" x14ac:dyDescent="0.2">
      <c r="A3" s="8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88"/>
    </row>
    <row r="4" spans="1:60" ht="9.9499999999999993" customHeight="1" x14ac:dyDescent="0.2">
      <c r="A4" s="88"/>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88"/>
    </row>
    <row r="5" spans="1:60" ht="9.9499999999999993" customHeight="1" x14ac:dyDescent="0.2">
      <c r="A5" s="8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88"/>
    </row>
    <row r="6" spans="1:60" ht="9.9499999999999993" customHeight="1" x14ac:dyDescent="0.2">
      <c r="A6" s="88"/>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88"/>
    </row>
    <row r="7" spans="1:60" ht="9.9499999999999993" customHeight="1" x14ac:dyDescent="0.2">
      <c r="A7" s="88"/>
      <c r="BH7" s="88"/>
    </row>
    <row r="8" spans="1:60" ht="9.9499999999999993" customHeight="1" x14ac:dyDescent="0.2">
      <c r="A8" s="88"/>
      <c r="BH8" s="88"/>
    </row>
    <row r="9" spans="1:60" ht="9.9499999999999993" customHeight="1" x14ac:dyDescent="0.2">
      <c r="A9" s="88"/>
      <c r="BH9" s="88"/>
    </row>
    <row r="10" spans="1:60" ht="9.9499999999999993" customHeight="1" x14ac:dyDescent="0.2">
      <c r="A10" s="88"/>
      <c r="BH10" s="88"/>
    </row>
    <row r="11" spans="1:60" ht="9.9499999999999993" customHeight="1" x14ac:dyDescent="0.2">
      <c r="A11" s="88"/>
      <c r="BH11" s="88"/>
    </row>
    <row r="12" spans="1:60" ht="9.9499999999999993" customHeight="1" x14ac:dyDescent="0.2">
      <c r="A12" s="88"/>
      <c r="BH12" s="88"/>
    </row>
    <row r="13" spans="1:60" ht="9.9499999999999993" customHeight="1" x14ac:dyDescent="0.2">
      <c r="A13" s="88"/>
      <c r="BH13" s="88"/>
    </row>
    <row r="14" spans="1:60" ht="9.9499999999999993" customHeight="1" x14ac:dyDescent="0.2">
      <c r="A14" s="88"/>
      <c r="BH14" s="88"/>
    </row>
    <row r="15" spans="1:60" ht="9.9499999999999993" customHeight="1" x14ac:dyDescent="0.2">
      <c r="A15" s="88"/>
      <c r="BH15" s="88"/>
    </row>
    <row r="16" spans="1:60" ht="9.9499999999999993" customHeight="1" x14ac:dyDescent="0.2">
      <c r="A16" s="88"/>
      <c r="BH16" s="88"/>
    </row>
    <row r="17" spans="1:60" ht="9.9499999999999993" customHeight="1" x14ac:dyDescent="0.2">
      <c r="A17" s="88"/>
      <c r="BH17" s="88"/>
    </row>
    <row r="18" spans="1:60" ht="9.9499999999999993" customHeight="1" x14ac:dyDescent="0.2">
      <c r="A18" s="88"/>
      <c r="BH18" s="88"/>
    </row>
    <row r="19" spans="1:60" ht="9.9499999999999993" customHeight="1" x14ac:dyDescent="0.2">
      <c r="A19" s="88"/>
      <c r="BH19" s="88"/>
    </row>
    <row r="20" spans="1:60" ht="9.9499999999999993" customHeight="1" x14ac:dyDescent="0.2">
      <c r="A20" s="88"/>
      <c r="BH20" s="88"/>
    </row>
    <row r="21" spans="1:60" ht="9.9499999999999993" customHeight="1" x14ac:dyDescent="0.2">
      <c r="A21" s="88"/>
      <c r="BH21" s="88"/>
    </row>
    <row r="22" spans="1:60" ht="9.9499999999999993" customHeight="1" x14ac:dyDescent="0.2">
      <c r="A22" s="88"/>
      <c r="BH22" s="88"/>
    </row>
    <row r="23" spans="1:60" ht="9.9499999999999993" customHeight="1" x14ac:dyDescent="0.2">
      <c r="A23" s="88"/>
      <c r="BH23" s="88"/>
    </row>
    <row r="24" spans="1:60" ht="9.9499999999999993" customHeight="1" x14ac:dyDescent="0.2">
      <c r="A24" s="88"/>
      <c r="BH24" s="88"/>
    </row>
    <row r="25" spans="1:60" ht="9.9499999999999993" customHeight="1" x14ac:dyDescent="0.2">
      <c r="A25" s="88"/>
      <c r="BH25" s="88"/>
    </row>
    <row r="26" spans="1:60" ht="9.9499999999999993" customHeight="1" x14ac:dyDescent="0.2">
      <c r="A26" s="88"/>
      <c r="BH26" s="88"/>
    </row>
    <row r="27" spans="1:60" ht="9.9499999999999993" customHeight="1" x14ac:dyDescent="0.2">
      <c r="A27" s="88"/>
      <c r="BH27" s="88"/>
    </row>
    <row r="28" spans="1:60" ht="9.9499999999999993" customHeight="1" x14ac:dyDescent="0.2">
      <c r="A28" s="88"/>
      <c r="BH28" s="88"/>
    </row>
    <row r="29" spans="1:60" ht="9.9499999999999993" customHeight="1" x14ac:dyDescent="0.2">
      <c r="A29" s="88"/>
      <c r="BH29" s="88"/>
    </row>
    <row r="30" spans="1:60" ht="9.9499999999999993" customHeight="1" x14ac:dyDescent="0.2">
      <c r="A30" s="88"/>
      <c r="BH30" s="88"/>
    </row>
    <row r="31" spans="1:60" ht="9.9499999999999993" customHeight="1" x14ac:dyDescent="0.2">
      <c r="A31" s="88"/>
      <c r="BH31" s="88"/>
    </row>
    <row r="32" spans="1:60" ht="9.9499999999999993" customHeight="1" x14ac:dyDescent="0.2">
      <c r="A32" s="88"/>
      <c r="BH32" s="88"/>
    </row>
    <row r="33" spans="1:60" ht="9.9499999999999993" customHeight="1" x14ac:dyDescent="0.2">
      <c r="A33" s="88"/>
      <c r="BH33" s="88"/>
    </row>
    <row r="34" spans="1:60" ht="9.9499999999999993" customHeight="1" x14ac:dyDescent="0.2">
      <c r="A34" s="88"/>
      <c r="BH34" s="88"/>
    </row>
    <row r="35" spans="1:60" ht="9.9499999999999993" customHeight="1" x14ac:dyDescent="0.2">
      <c r="A35" s="88"/>
      <c r="BH35" s="88"/>
    </row>
    <row r="36" spans="1:60" ht="9.9499999999999993" customHeight="1" x14ac:dyDescent="0.2">
      <c r="A36" s="88"/>
      <c r="BH36" s="88"/>
    </row>
    <row r="37" spans="1:60" ht="9.9499999999999993" customHeight="1" x14ac:dyDescent="0.2">
      <c r="A37" s="88"/>
      <c r="BH37" s="88"/>
    </row>
    <row r="38" spans="1:60" ht="9.9499999999999993" customHeight="1" x14ac:dyDescent="0.2">
      <c r="A38" s="88"/>
      <c r="BH38" s="88"/>
    </row>
    <row r="39" spans="1:60" ht="9.9499999999999993" customHeight="1" x14ac:dyDescent="0.2">
      <c r="A39" s="88"/>
      <c r="BH39" s="88"/>
    </row>
    <row r="40" spans="1:60" ht="9.9499999999999993" customHeight="1" x14ac:dyDescent="0.2">
      <c r="A40" s="88"/>
      <c r="BH40" s="88"/>
    </row>
    <row r="41" spans="1:60" ht="9.9499999999999993" customHeight="1" x14ac:dyDescent="0.2">
      <c r="A41" s="88"/>
      <c r="BH41" s="88"/>
    </row>
    <row r="42" spans="1:60" ht="9.9499999999999993" customHeight="1" x14ac:dyDescent="0.2">
      <c r="A42" s="88"/>
      <c r="BH42" s="88"/>
    </row>
    <row r="43" spans="1:60" ht="9.9499999999999993" customHeight="1" x14ac:dyDescent="0.2">
      <c r="A43" s="88"/>
      <c r="BH43" s="88"/>
    </row>
    <row r="44" spans="1:60" ht="9.9499999999999993" customHeight="1" x14ac:dyDescent="0.2">
      <c r="A44" s="88"/>
      <c r="BH44" s="88"/>
    </row>
    <row r="45" spans="1:60" ht="9.9499999999999993" customHeight="1" x14ac:dyDescent="0.2">
      <c r="A45" s="88"/>
      <c r="BH45" s="88"/>
    </row>
    <row r="46" spans="1:60" ht="9.9499999999999993" customHeight="1" x14ac:dyDescent="0.2">
      <c r="A46" s="88"/>
      <c r="BH46" s="88"/>
    </row>
    <row r="47" spans="1:60" ht="9.9499999999999993" customHeight="1" x14ac:dyDescent="0.2">
      <c r="A47" s="88"/>
      <c r="BH47" s="88"/>
    </row>
    <row r="48" spans="1:60" ht="9.9499999999999993" customHeight="1" x14ac:dyDescent="0.2">
      <c r="A48" s="88"/>
      <c r="BH48" s="88"/>
    </row>
    <row r="49" spans="1:60" ht="9.9499999999999993" customHeight="1" x14ac:dyDescent="0.2">
      <c r="A49" s="88"/>
      <c r="BH49" s="88"/>
    </row>
    <row r="50" spans="1:60" ht="9.9499999999999993" customHeight="1" x14ac:dyDescent="0.2">
      <c r="A50" s="88"/>
      <c r="BH50" s="88"/>
    </row>
    <row r="51" spans="1:60" ht="9.9499999999999993" customHeight="1" x14ac:dyDescent="0.2">
      <c r="A51" s="88"/>
      <c r="BH51" s="88"/>
    </row>
    <row r="52" spans="1:60" ht="9.9499999999999993" customHeight="1" x14ac:dyDescent="0.2">
      <c r="A52" s="88"/>
      <c r="BH52" s="88"/>
    </row>
    <row r="53" spans="1:60" ht="9.9499999999999993" customHeight="1" x14ac:dyDescent="0.2">
      <c r="A53" s="88"/>
      <c r="BH53" s="88"/>
    </row>
    <row r="54" spans="1:60" ht="9.9499999999999993" customHeight="1" x14ac:dyDescent="0.2">
      <c r="A54" s="88"/>
      <c r="BH54" s="88"/>
    </row>
    <row r="55" spans="1:60" ht="9.9499999999999993" customHeight="1" x14ac:dyDescent="0.2">
      <c r="A55" s="88"/>
      <c r="BH55" s="88"/>
    </row>
    <row r="56" spans="1:60" ht="9.9499999999999993" customHeight="1" x14ac:dyDescent="0.2">
      <c r="A56" s="88"/>
      <c r="BH56" s="88"/>
    </row>
    <row r="57" spans="1:60" ht="9.9499999999999993" customHeight="1" x14ac:dyDescent="0.2">
      <c r="A57" s="88"/>
      <c r="BH57" s="88"/>
    </row>
    <row r="58" spans="1:60" ht="9.9499999999999993" customHeight="1" x14ac:dyDescent="0.2">
      <c r="A58" s="88"/>
      <c r="BH58" s="88"/>
    </row>
    <row r="59" spans="1:60" ht="9.9499999999999993" customHeight="1" x14ac:dyDescent="0.2">
      <c r="A59" s="88"/>
      <c r="BH59" s="88"/>
    </row>
    <row r="60" spans="1:60" ht="9.9499999999999993" customHeight="1" x14ac:dyDescent="0.2">
      <c r="A60" s="88"/>
      <c r="BH60" s="88"/>
    </row>
    <row r="61" spans="1:60" ht="9.9499999999999993" customHeight="1" x14ac:dyDescent="0.2">
      <c r="A61" s="88"/>
      <c r="BH61" s="88"/>
    </row>
    <row r="62" spans="1:60" ht="9.9499999999999993" customHeight="1" x14ac:dyDescent="0.2">
      <c r="A62" s="88"/>
      <c r="BH62" s="88"/>
    </row>
    <row r="63" spans="1:60" ht="9.9499999999999993" customHeight="1" x14ac:dyDescent="0.2">
      <c r="A63" s="88"/>
      <c r="BH63" s="88"/>
    </row>
    <row r="64" spans="1:60" ht="9.9499999999999993" customHeight="1" x14ac:dyDescent="0.2">
      <c r="A64" s="88"/>
      <c r="BH64" s="88"/>
    </row>
    <row r="65" spans="1:60" ht="9.9499999999999993" customHeight="1" x14ac:dyDescent="0.2">
      <c r="A65" s="88"/>
      <c r="BH65" s="88"/>
    </row>
    <row r="66" spans="1:60" ht="9.9499999999999993" customHeight="1" x14ac:dyDescent="0.2">
      <c r="A66" s="88"/>
      <c r="BH66" s="88"/>
    </row>
    <row r="67" spans="1:60" ht="9.9499999999999993" customHeight="1" x14ac:dyDescent="0.2">
      <c r="A67" s="88"/>
      <c r="BH67" s="88"/>
    </row>
    <row r="68" spans="1:60" ht="9.9499999999999993" customHeight="1" x14ac:dyDescent="0.2">
      <c r="A68" s="88"/>
      <c r="BH68" s="88"/>
    </row>
    <row r="69" spans="1:60" ht="9.9499999999999993" customHeight="1" x14ac:dyDescent="0.2">
      <c r="A69" s="88"/>
      <c r="BH69" s="88"/>
    </row>
    <row r="70" spans="1:60" ht="9.9499999999999993" customHeight="1" x14ac:dyDescent="0.2">
      <c r="A70" s="88"/>
      <c r="BH70" s="88"/>
    </row>
    <row r="71" spans="1:60" ht="9.9499999999999993" customHeight="1" x14ac:dyDescent="0.2">
      <c r="A71" s="88"/>
      <c r="BH71" s="88"/>
    </row>
    <row r="72" spans="1:60" ht="9.9499999999999993" customHeight="1" x14ac:dyDescent="0.2">
      <c r="A72" s="88"/>
      <c r="BH72" s="88"/>
    </row>
    <row r="73" spans="1:60" ht="9.9499999999999993" customHeight="1" x14ac:dyDescent="0.2">
      <c r="A73" s="88"/>
      <c r="BH73" s="88"/>
    </row>
    <row r="74" spans="1:60" ht="9.9499999999999993" customHeight="1" x14ac:dyDescent="0.2">
      <c r="A74" s="88"/>
      <c r="BH74" s="88"/>
    </row>
    <row r="75" spans="1:60" ht="9.9499999999999993" customHeight="1" x14ac:dyDescent="0.2">
      <c r="A75" s="88"/>
      <c r="BH75" s="88"/>
    </row>
    <row r="76" spans="1:60" ht="9.9499999999999993" customHeight="1" x14ac:dyDescent="0.2">
      <c r="A76" s="88"/>
      <c r="BH76" s="88"/>
    </row>
    <row r="77" spans="1:60" ht="9.9499999999999993" customHeight="1" x14ac:dyDescent="0.2">
      <c r="A77" s="88"/>
      <c r="BH77" s="88"/>
    </row>
    <row r="78" spans="1:60" ht="9.9499999999999993" customHeight="1" x14ac:dyDescent="0.2">
      <c r="A78" s="88"/>
      <c r="BH78" s="88"/>
    </row>
    <row r="79" spans="1:60" ht="9.9499999999999993" customHeight="1" x14ac:dyDescent="0.2">
      <c r="A79" s="88"/>
      <c r="BH79" s="88"/>
    </row>
    <row r="80" spans="1:60" ht="9.9499999999999993" customHeight="1" x14ac:dyDescent="0.2">
      <c r="A80" s="88"/>
      <c r="BH80" s="88"/>
    </row>
    <row r="81" spans="1:60" ht="9.9499999999999993" customHeight="1" x14ac:dyDescent="0.2">
      <c r="A81" s="88"/>
      <c r="BH81" s="88"/>
    </row>
    <row r="82" spans="1:60" ht="9.9499999999999993" customHeight="1" x14ac:dyDescent="0.2">
      <c r="A82" s="88"/>
      <c r="BH82" s="88"/>
    </row>
    <row r="83" spans="1:60" ht="9.9499999999999993" customHeight="1" x14ac:dyDescent="0.2">
      <c r="A83" s="88"/>
      <c r="BH83" s="88"/>
    </row>
    <row r="84" spans="1:60" ht="9.9499999999999993" customHeight="1" x14ac:dyDescent="0.2">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112">
        <v>2</v>
      </c>
    </row>
  </sheetData>
  <mergeCells count="1">
    <mergeCell ref="B2:BG6"/>
  </mergeCells>
  <printOptions horizontalCentered="1" verticalCentered="1"/>
  <pageMargins left="0.39370078740157483" right="0" top="0" bottom="0"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81"/>
  <sheetViews>
    <sheetView topLeftCell="A57" zoomScale="170" zoomScaleNormal="170" workbookViewId="0">
      <selection activeCell="AH59" sqref="AH59:BF59"/>
    </sheetView>
  </sheetViews>
  <sheetFormatPr defaultRowHeight="12.75" x14ac:dyDescent="0.2"/>
  <cols>
    <col min="1" max="1" width="1.7109375" customWidth="1"/>
    <col min="2" max="58" width="1.85546875" customWidth="1"/>
    <col min="59" max="60" width="1.7109375" customWidth="1"/>
    <col min="62" max="110" width="10.7109375" customWidth="1"/>
    <col min="111" max="121" width="1.7109375" customWidth="1"/>
  </cols>
  <sheetData>
    <row r="1" spans="1:60" x14ac:dyDescent="0.2">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row>
    <row r="2" spans="1:60" ht="12.75" customHeight="1" x14ac:dyDescent="0.2">
      <c r="A2" s="88"/>
      <c r="B2" s="291" t="s">
        <v>195</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3"/>
      <c r="BH2" s="88"/>
    </row>
    <row r="3" spans="1:60" ht="12.75" customHeight="1" x14ac:dyDescent="0.2">
      <c r="A3" s="88"/>
      <c r="B3" s="269" t="s">
        <v>196</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1"/>
      <c r="BH3" s="88"/>
    </row>
    <row r="4" spans="1:60" x14ac:dyDescent="0.2">
      <c r="A4" s="88"/>
      <c r="B4" s="91"/>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98"/>
      <c r="BH4" s="88"/>
    </row>
    <row r="5" spans="1:60" x14ac:dyDescent="0.2">
      <c r="A5" s="88"/>
      <c r="B5" s="91"/>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98"/>
      <c r="BH5" s="88"/>
    </row>
    <row r="6" spans="1:60" x14ac:dyDescent="0.2">
      <c r="A6" s="88"/>
      <c r="B6" s="91"/>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98"/>
      <c r="BH6" s="88"/>
    </row>
    <row r="7" spans="1:60" x14ac:dyDescent="0.2">
      <c r="A7" s="88"/>
      <c r="B7" s="91"/>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98"/>
      <c r="BH7" s="88"/>
    </row>
    <row r="8" spans="1:60" x14ac:dyDescent="0.2">
      <c r="A8" s="88"/>
      <c r="B8" s="91"/>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98"/>
      <c r="BH8" s="88"/>
    </row>
    <row r="9" spans="1:60" x14ac:dyDescent="0.2">
      <c r="A9" s="88"/>
      <c r="B9" s="91"/>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98"/>
      <c r="BH9" s="88"/>
    </row>
    <row r="10" spans="1:60" x14ac:dyDescent="0.2">
      <c r="A10" s="88"/>
      <c r="B10" s="91"/>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98"/>
      <c r="BH10" s="88"/>
    </row>
    <row r="11" spans="1:60" x14ac:dyDescent="0.2">
      <c r="A11" s="88"/>
      <c r="B11" s="91"/>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98"/>
      <c r="BH11" s="88"/>
    </row>
    <row r="12" spans="1:60" x14ac:dyDescent="0.2">
      <c r="A12" s="88"/>
      <c r="B12" s="91"/>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98"/>
      <c r="BH12" s="88"/>
    </row>
    <row r="13" spans="1:60" x14ac:dyDescent="0.2">
      <c r="A13" s="88"/>
      <c r="B13" s="91"/>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98"/>
      <c r="BH13" s="88"/>
    </row>
    <row r="14" spans="1:60" x14ac:dyDescent="0.2">
      <c r="A14" s="88"/>
      <c r="B14" s="91"/>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98"/>
      <c r="BH14" s="88"/>
    </row>
    <row r="15" spans="1:60" x14ac:dyDescent="0.2">
      <c r="A15" s="88"/>
      <c r="B15" s="91"/>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98"/>
      <c r="BH15" s="88"/>
    </row>
    <row r="16" spans="1:60" x14ac:dyDescent="0.2">
      <c r="A16" s="88"/>
      <c r="B16" s="91"/>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98"/>
      <c r="BH16" s="88"/>
    </row>
    <row r="17" spans="1:119" x14ac:dyDescent="0.2">
      <c r="A17" s="88"/>
      <c r="B17" s="91"/>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98"/>
      <c r="BH17" s="88"/>
    </row>
    <row r="18" spans="1:119" x14ac:dyDescent="0.2">
      <c r="A18" s="88"/>
      <c r="B18" s="91"/>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98"/>
      <c r="BH18" s="88"/>
    </row>
    <row r="19" spans="1:119" x14ac:dyDescent="0.2">
      <c r="A19" s="88"/>
      <c r="B19" s="103"/>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98"/>
      <c r="BH19" s="88"/>
      <c r="BJ19" s="100"/>
      <c r="BK19" s="100"/>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5"/>
    </row>
    <row r="20" spans="1:119" x14ac:dyDescent="0.2">
      <c r="A20" s="88"/>
      <c r="B20" s="91"/>
      <c r="C20" s="100"/>
      <c r="D20" s="100"/>
      <c r="E20" s="100"/>
      <c r="F20" s="100"/>
      <c r="G20" s="100"/>
      <c r="H20" s="100"/>
      <c r="I20" s="100"/>
      <c r="J20" s="100"/>
      <c r="K20" s="100"/>
      <c r="L20" s="100"/>
      <c r="M20" s="100"/>
      <c r="N20" s="100"/>
      <c r="O20" s="100"/>
      <c r="P20" s="100"/>
      <c r="Q20" s="100"/>
      <c r="R20" s="100"/>
      <c r="S20" s="100"/>
      <c r="T20" s="36"/>
      <c r="U20" s="100"/>
      <c r="V20" s="84"/>
      <c r="W20" s="84"/>
      <c r="X20" s="84"/>
      <c r="Y20" s="84"/>
      <c r="Z20" s="84"/>
      <c r="AA20" s="84"/>
      <c r="AB20" s="84"/>
      <c r="AC20" s="84"/>
      <c r="AD20" s="36"/>
      <c r="AE20" s="100"/>
      <c r="AF20" s="100"/>
      <c r="AG20" s="100"/>
      <c r="AH20" s="100"/>
      <c r="AI20" s="100"/>
      <c r="AJ20" s="100"/>
      <c r="AK20" s="100"/>
      <c r="AL20" s="100"/>
      <c r="AM20" s="100"/>
      <c r="AN20" s="100"/>
      <c r="AO20" s="100"/>
      <c r="AP20" s="100"/>
      <c r="AQ20" s="100"/>
      <c r="AR20" s="100"/>
      <c r="AS20" s="100"/>
      <c r="AT20" s="100"/>
      <c r="AU20" s="100"/>
      <c r="AV20" s="36"/>
      <c r="AW20" s="100"/>
      <c r="AX20" s="84"/>
      <c r="AY20" s="84"/>
      <c r="AZ20" s="84"/>
      <c r="BA20" s="84"/>
      <c r="BB20" s="84"/>
      <c r="BC20" s="84"/>
      <c r="BD20" s="84"/>
      <c r="BE20" s="84"/>
      <c r="BF20" s="36"/>
      <c r="BG20" s="92"/>
      <c r="BH20" s="88"/>
      <c r="BJ20" s="36"/>
      <c r="BK20" s="100"/>
      <c r="BL20" s="100"/>
      <c r="BM20" s="100"/>
      <c r="BN20" s="100"/>
      <c r="BO20" s="100"/>
      <c r="BP20" s="100"/>
      <c r="BQ20" s="100"/>
      <c r="BR20" s="100"/>
      <c r="BS20" s="100"/>
      <c r="BT20" s="100"/>
      <c r="BU20" s="100"/>
      <c r="BV20" s="100"/>
      <c r="BW20" s="100"/>
      <c r="BX20" s="100"/>
      <c r="BY20" s="100"/>
      <c r="BZ20" s="100"/>
      <c r="CA20" s="100"/>
      <c r="CB20" s="36"/>
      <c r="CC20" s="100"/>
      <c r="CD20" s="84"/>
      <c r="CE20" s="84"/>
      <c r="CF20" s="84"/>
      <c r="CG20" s="84"/>
      <c r="CH20" s="84"/>
      <c r="CI20" s="84"/>
      <c r="CJ20" s="84"/>
      <c r="CK20" s="84"/>
      <c r="CL20" s="36"/>
      <c r="CM20" s="100"/>
      <c r="CN20" s="100"/>
      <c r="CO20" s="100"/>
      <c r="CP20" s="100"/>
      <c r="CQ20" s="100"/>
      <c r="CR20" s="100"/>
      <c r="CS20" s="100"/>
      <c r="CT20" s="100"/>
      <c r="CU20" s="100"/>
      <c r="CV20" s="100"/>
      <c r="CW20" s="100"/>
      <c r="CX20" s="100"/>
      <c r="CY20" s="100"/>
      <c r="CZ20" s="100"/>
      <c r="DA20" s="100"/>
      <c r="DB20" s="100"/>
      <c r="DC20" s="100"/>
      <c r="DD20" s="36"/>
      <c r="DE20" s="100"/>
      <c r="DF20" s="84"/>
      <c r="DG20" s="84"/>
      <c r="DH20" s="84"/>
      <c r="DI20" s="84"/>
      <c r="DJ20" s="84"/>
      <c r="DK20" s="84"/>
      <c r="DL20" s="84"/>
      <c r="DM20" s="84"/>
      <c r="DN20" s="36"/>
    </row>
    <row r="21" spans="1:119" x14ac:dyDescent="0.2">
      <c r="A21" s="88"/>
      <c r="B21" s="91"/>
      <c r="C21" s="100"/>
      <c r="D21" s="84"/>
      <c r="E21" s="84"/>
      <c r="F21" s="84"/>
      <c r="G21" s="84"/>
      <c r="H21" s="84"/>
      <c r="I21" s="84"/>
      <c r="J21" s="84"/>
      <c r="K21" s="84"/>
      <c r="L21" s="84"/>
      <c r="M21" s="84"/>
      <c r="N21" s="84"/>
      <c r="O21" s="84"/>
      <c r="P21" s="84"/>
      <c r="Q21" s="84"/>
      <c r="R21" s="84"/>
      <c r="S21" s="84"/>
      <c r="T21" s="36"/>
      <c r="U21" s="101"/>
      <c r="V21" s="101"/>
      <c r="W21" s="101"/>
      <c r="X21" s="101"/>
      <c r="Y21" s="101"/>
      <c r="Z21" s="101"/>
      <c r="AA21" s="101"/>
      <c r="AB21" s="101"/>
      <c r="AC21" s="101"/>
      <c r="AD21" s="36"/>
      <c r="AE21" s="100"/>
      <c r="AF21" s="84"/>
      <c r="AG21" s="84"/>
      <c r="AH21" s="84"/>
      <c r="AI21" s="84"/>
      <c r="AJ21" s="84"/>
      <c r="AK21" s="84"/>
      <c r="AL21" s="84"/>
      <c r="AM21" s="84"/>
      <c r="AN21" s="84"/>
      <c r="AO21" s="84"/>
      <c r="AP21" s="84"/>
      <c r="AQ21" s="84"/>
      <c r="AR21" s="84"/>
      <c r="AS21" s="84"/>
      <c r="AT21" s="84"/>
      <c r="AU21" s="84"/>
      <c r="AV21" s="36"/>
      <c r="AW21" s="101"/>
      <c r="AX21" s="101"/>
      <c r="AY21" s="101"/>
      <c r="AZ21" s="101"/>
      <c r="BA21" s="101"/>
      <c r="BB21" s="101"/>
      <c r="BC21" s="101"/>
      <c r="BD21" s="101"/>
      <c r="BE21" s="101"/>
      <c r="BF21" s="101"/>
      <c r="BG21" s="92"/>
      <c r="BH21" s="88"/>
      <c r="BJ21" s="36"/>
      <c r="BK21" s="100"/>
      <c r="BL21" s="84"/>
      <c r="BM21" s="84"/>
      <c r="BN21" s="84"/>
      <c r="BO21" s="84"/>
      <c r="BP21" s="84"/>
      <c r="BQ21" s="84"/>
      <c r="BR21" s="84"/>
      <c r="BS21" s="84"/>
      <c r="BT21" s="84"/>
      <c r="BU21" s="84"/>
      <c r="BV21" s="84"/>
      <c r="BW21" s="84"/>
      <c r="BX21" s="84"/>
      <c r="BY21" s="84"/>
      <c r="BZ21" s="84"/>
      <c r="CA21" s="84"/>
      <c r="CB21" s="36"/>
      <c r="CC21" s="101"/>
      <c r="CD21" s="101"/>
      <c r="CE21" s="101"/>
      <c r="CF21" s="101"/>
      <c r="CG21" s="101"/>
      <c r="CH21" s="101"/>
      <c r="CI21" s="101"/>
      <c r="CJ21" s="101"/>
      <c r="CK21" s="101"/>
      <c r="CL21" s="36"/>
      <c r="CM21" s="100"/>
      <c r="CN21" s="84"/>
      <c r="CO21" s="84"/>
      <c r="CP21" s="84"/>
      <c r="CQ21" s="84"/>
      <c r="CR21" s="84"/>
      <c r="CS21" s="84"/>
      <c r="CT21" s="84"/>
      <c r="CU21" s="84"/>
      <c r="CV21" s="84"/>
      <c r="CW21" s="84"/>
      <c r="CX21" s="84"/>
      <c r="CY21" s="84"/>
      <c r="CZ21" s="84"/>
      <c r="DA21" s="84"/>
      <c r="DB21" s="84"/>
      <c r="DC21" s="84"/>
      <c r="DD21" s="36"/>
      <c r="DE21" s="101"/>
      <c r="DF21" s="101"/>
      <c r="DG21" s="101"/>
      <c r="DH21" s="101"/>
      <c r="DI21" s="101"/>
      <c r="DJ21" s="101"/>
      <c r="DK21" s="101"/>
      <c r="DL21" s="101"/>
      <c r="DM21" s="101"/>
      <c r="DN21" s="101"/>
    </row>
    <row r="22" spans="1:119" x14ac:dyDescent="0.2">
      <c r="A22" s="88"/>
      <c r="B22" s="91"/>
      <c r="C22" s="100"/>
      <c r="D22" s="84"/>
      <c r="E22" s="84"/>
      <c r="F22" s="84"/>
      <c r="G22" s="84"/>
      <c r="H22" s="84"/>
      <c r="I22" s="84"/>
      <c r="J22" s="84"/>
      <c r="K22" s="84"/>
      <c r="L22" s="84"/>
      <c r="M22" s="84"/>
      <c r="N22" s="84"/>
      <c r="O22" s="84"/>
      <c r="P22" s="84"/>
      <c r="Q22" s="84"/>
      <c r="R22" s="84"/>
      <c r="S22" s="84"/>
      <c r="T22" s="36"/>
      <c r="U22" s="101"/>
      <c r="V22" s="101"/>
      <c r="W22" s="101"/>
      <c r="X22" s="101"/>
      <c r="Y22" s="101"/>
      <c r="Z22" s="101"/>
      <c r="AA22" s="101"/>
      <c r="AB22" s="101"/>
      <c r="AC22" s="101"/>
      <c r="AD22" s="36"/>
      <c r="AE22" s="100"/>
      <c r="AF22" s="84"/>
      <c r="AG22" s="84"/>
      <c r="AH22" s="84"/>
      <c r="AI22" s="84"/>
      <c r="AJ22" s="84"/>
      <c r="AK22" s="84"/>
      <c r="AL22" s="84"/>
      <c r="AM22" s="84"/>
      <c r="AN22" s="84"/>
      <c r="AO22" s="84"/>
      <c r="AP22" s="84"/>
      <c r="AQ22" s="84"/>
      <c r="AR22" s="84"/>
      <c r="AS22" s="84"/>
      <c r="AT22" s="84"/>
      <c r="AU22" s="84"/>
      <c r="AV22" s="36"/>
      <c r="AW22" s="101"/>
      <c r="AX22" s="101"/>
      <c r="AY22" s="101"/>
      <c r="AZ22" s="101"/>
      <c r="BA22" s="101"/>
      <c r="BB22" s="101"/>
      <c r="BC22" s="101"/>
      <c r="BD22" s="101"/>
      <c r="BE22" s="101"/>
      <c r="BF22" s="101"/>
      <c r="BG22" s="92"/>
      <c r="BH22" s="88"/>
      <c r="BJ22" s="36"/>
      <c r="BK22" s="100"/>
      <c r="BL22" s="84"/>
      <c r="BM22" s="84"/>
      <c r="BN22" s="84"/>
      <c r="BO22" s="84"/>
      <c r="BP22" s="84"/>
      <c r="BQ22" s="84"/>
      <c r="BR22" s="84"/>
      <c r="BS22" s="84"/>
      <c r="BT22" s="84"/>
      <c r="BU22" s="84"/>
      <c r="BV22" s="84"/>
      <c r="BW22" s="84"/>
      <c r="BX22" s="84"/>
      <c r="BY22" s="84"/>
      <c r="BZ22" s="84"/>
      <c r="CA22" s="84"/>
      <c r="CB22" s="36"/>
      <c r="CC22" s="101"/>
      <c r="CD22" s="101"/>
      <c r="CE22" s="101"/>
      <c r="CF22" s="101"/>
      <c r="CG22" s="101"/>
      <c r="CH22" s="101"/>
      <c r="CI22" s="101"/>
      <c r="CJ22" s="101"/>
      <c r="CK22" s="101"/>
      <c r="CL22" s="36"/>
      <c r="CM22" s="100"/>
      <c r="CN22" s="84"/>
      <c r="CO22" s="84"/>
      <c r="CP22" s="84"/>
      <c r="CQ22" s="84"/>
      <c r="CR22" s="84"/>
      <c r="CS22" s="84"/>
      <c r="CT22" s="84"/>
      <c r="CU22" s="84"/>
      <c r="CV22" s="84"/>
      <c r="CW22" s="84"/>
      <c r="CX22" s="84"/>
      <c r="CY22" s="84"/>
      <c r="CZ22" s="84"/>
      <c r="DA22" s="84"/>
      <c r="DB22" s="84"/>
      <c r="DC22" s="84"/>
      <c r="DD22" s="36"/>
      <c r="DE22" s="101"/>
      <c r="DF22" s="101"/>
      <c r="DG22" s="101"/>
      <c r="DH22" s="101"/>
      <c r="DI22" s="101"/>
      <c r="DJ22" s="101"/>
      <c r="DK22" s="101"/>
      <c r="DL22" s="101"/>
      <c r="DM22" s="101"/>
      <c r="DN22" s="101"/>
    </row>
    <row r="23" spans="1:119" x14ac:dyDescent="0.2">
      <c r="A23" s="88"/>
      <c r="B23" s="91"/>
      <c r="C23" s="100"/>
      <c r="D23" s="84"/>
      <c r="E23" s="84"/>
      <c r="F23" s="84"/>
      <c r="G23" s="84"/>
      <c r="H23" s="84"/>
      <c r="I23" s="84"/>
      <c r="J23" s="84"/>
      <c r="K23" s="84"/>
      <c r="L23" s="84"/>
      <c r="M23" s="84"/>
      <c r="N23" s="84"/>
      <c r="O23" s="84"/>
      <c r="P23" s="84"/>
      <c r="Q23" s="84"/>
      <c r="R23" s="84"/>
      <c r="S23" s="84"/>
      <c r="T23" s="36"/>
      <c r="U23" s="101"/>
      <c r="V23" s="101"/>
      <c r="W23" s="101"/>
      <c r="X23" s="101"/>
      <c r="Y23" s="101"/>
      <c r="Z23" s="101"/>
      <c r="AA23" s="101"/>
      <c r="AB23" s="101"/>
      <c r="AC23" s="101"/>
      <c r="AD23" s="36"/>
      <c r="AE23" s="100"/>
      <c r="AF23" s="84"/>
      <c r="AG23" s="84"/>
      <c r="AH23" s="84"/>
      <c r="AI23" s="84"/>
      <c r="AJ23" s="84"/>
      <c r="AK23" s="84"/>
      <c r="AL23" s="84"/>
      <c r="AM23" s="84"/>
      <c r="AN23" s="84"/>
      <c r="AO23" s="84"/>
      <c r="AP23" s="84"/>
      <c r="AQ23" s="84"/>
      <c r="AR23" s="84"/>
      <c r="AS23" s="84"/>
      <c r="AT23" s="84"/>
      <c r="AU23" s="84"/>
      <c r="AV23" s="36"/>
      <c r="AW23" s="101"/>
      <c r="AX23" s="101"/>
      <c r="AY23" s="101"/>
      <c r="AZ23" s="101"/>
      <c r="BA23" s="101"/>
      <c r="BB23" s="101"/>
      <c r="BC23" s="101"/>
      <c r="BD23" s="101"/>
      <c r="BE23" s="101"/>
      <c r="BF23" s="101"/>
      <c r="BG23" s="92"/>
      <c r="BH23" s="88"/>
      <c r="BJ23" s="36"/>
      <c r="BK23" s="100"/>
      <c r="BL23" s="84"/>
      <c r="BM23" s="84"/>
      <c r="BN23" s="84"/>
      <c r="BO23" s="84"/>
      <c r="BP23" s="84"/>
      <c r="BQ23" s="84"/>
      <c r="BR23" s="84"/>
      <c r="BS23" s="84"/>
      <c r="BT23" s="84"/>
      <c r="BU23" s="84"/>
      <c r="BV23" s="84"/>
      <c r="BW23" s="84"/>
      <c r="BX23" s="84"/>
      <c r="BY23" s="84"/>
      <c r="BZ23" s="84"/>
      <c r="CA23" s="84"/>
      <c r="CB23" s="36"/>
      <c r="CC23" s="101"/>
      <c r="CD23" s="101"/>
      <c r="CE23" s="101"/>
      <c r="CF23" s="101"/>
      <c r="CG23" s="101"/>
      <c r="CH23" s="101"/>
      <c r="CI23" s="101"/>
      <c r="CJ23" s="101"/>
      <c r="CK23" s="101"/>
      <c r="CL23" s="36"/>
      <c r="CM23" s="100"/>
      <c r="CN23" s="84"/>
      <c r="CO23" s="84"/>
      <c r="CP23" s="84"/>
      <c r="CQ23" s="84"/>
      <c r="CR23" s="84"/>
      <c r="CS23" s="84"/>
      <c r="CT23" s="84"/>
      <c r="CU23" s="84"/>
      <c r="CV23" s="84"/>
      <c r="CW23" s="84"/>
      <c r="CX23" s="84"/>
      <c r="CY23" s="84"/>
      <c r="CZ23" s="84"/>
      <c r="DA23" s="84"/>
      <c r="DB23" s="84"/>
      <c r="DC23" s="84"/>
      <c r="DD23" s="36"/>
      <c r="DE23" s="101"/>
      <c r="DF23" s="101"/>
      <c r="DG23" s="101"/>
      <c r="DH23" s="101"/>
      <c r="DI23" s="101"/>
      <c r="DJ23" s="101"/>
      <c r="DK23" s="101"/>
      <c r="DL23" s="101"/>
      <c r="DM23" s="101"/>
      <c r="DN23" s="101"/>
    </row>
    <row r="24" spans="1:119" x14ac:dyDescent="0.2">
      <c r="A24" s="88"/>
      <c r="B24" s="91"/>
      <c r="C24" s="100"/>
      <c r="D24" s="84"/>
      <c r="E24" s="84"/>
      <c r="F24" s="84"/>
      <c r="G24" s="84"/>
      <c r="H24" s="84"/>
      <c r="I24" s="84"/>
      <c r="J24" s="84"/>
      <c r="K24" s="84"/>
      <c r="L24" s="84"/>
      <c r="M24" s="84"/>
      <c r="N24" s="84"/>
      <c r="O24" s="84"/>
      <c r="P24" s="84"/>
      <c r="Q24" s="84"/>
      <c r="R24" s="84"/>
      <c r="S24" s="84"/>
      <c r="T24" s="36"/>
      <c r="U24" s="101"/>
      <c r="V24" s="101"/>
      <c r="W24" s="101"/>
      <c r="X24" s="101"/>
      <c r="Y24" s="101"/>
      <c r="Z24" s="101"/>
      <c r="AA24" s="101"/>
      <c r="AB24" s="101"/>
      <c r="AC24" s="101"/>
      <c r="AD24" s="36"/>
      <c r="AE24" s="100"/>
      <c r="AF24" s="84"/>
      <c r="AG24" s="84"/>
      <c r="AH24" s="84"/>
      <c r="AI24" s="84"/>
      <c r="AJ24" s="84"/>
      <c r="AK24" s="84"/>
      <c r="AL24" s="84"/>
      <c r="AM24" s="84"/>
      <c r="AN24" s="84"/>
      <c r="AO24" s="84"/>
      <c r="AP24" s="84"/>
      <c r="AQ24" s="84"/>
      <c r="AR24" s="84"/>
      <c r="AS24" s="84"/>
      <c r="AT24" s="84"/>
      <c r="AU24" s="84"/>
      <c r="AV24" s="36"/>
      <c r="AW24" s="101"/>
      <c r="AX24" s="101"/>
      <c r="AY24" s="101"/>
      <c r="AZ24" s="101"/>
      <c r="BA24" s="101"/>
      <c r="BB24" s="101"/>
      <c r="BC24" s="101"/>
      <c r="BD24" s="101"/>
      <c r="BE24" s="101"/>
      <c r="BF24" s="101"/>
      <c r="BG24" s="92"/>
      <c r="BH24" s="88"/>
      <c r="BJ24" s="36"/>
      <c r="BK24" s="100"/>
      <c r="BL24" s="84"/>
      <c r="BM24" s="84"/>
      <c r="BN24" s="84"/>
      <c r="BO24" s="84"/>
      <c r="BP24" s="84"/>
      <c r="BQ24" s="84"/>
      <c r="BR24" s="84"/>
      <c r="BS24" s="84"/>
      <c r="BT24" s="84"/>
      <c r="BU24" s="84"/>
      <c r="BV24" s="84"/>
      <c r="BW24" s="84"/>
      <c r="BX24" s="84"/>
      <c r="BY24" s="84"/>
      <c r="BZ24" s="84"/>
      <c r="CA24" s="84"/>
      <c r="CB24" s="36"/>
      <c r="CC24" s="101"/>
      <c r="CD24" s="101"/>
      <c r="CE24" s="101"/>
      <c r="CF24" s="101"/>
      <c r="CG24" s="101"/>
      <c r="CH24" s="101"/>
      <c r="CI24" s="101"/>
      <c r="CJ24" s="101"/>
      <c r="CK24" s="101"/>
      <c r="CL24" s="36"/>
      <c r="CM24" s="100"/>
      <c r="CN24" s="84"/>
      <c r="CO24" s="84"/>
      <c r="CP24" s="84"/>
      <c r="CQ24" s="84"/>
      <c r="CR24" s="84"/>
      <c r="CS24" s="84"/>
      <c r="CT24" s="84"/>
      <c r="CU24" s="84"/>
      <c r="CV24" s="84"/>
      <c r="CW24" s="84"/>
      <c r="CX24" s="84"/>
      <c r="CY24" s="84"/>
      <c r="CZ24" s="84"/>
      <c r="DA24" s="84"/>
      <c r="DB24" s="84"/>
      <c r="DC24" s="84"/>
      <c r="DD24" s="36"/>
      <c r="DE24" s="101"/>
      <c r="DF24" s="101"/>
      <c r="DG24" s="101"/>
      <c r="DH24" s="101"/>
      <c r="DI24" s="101"/>
      <c r="DJ24" s="101"/>
      <c r="DK24" s="101"/>
      <c r="DL24" s="101"/>
      <c r="DM24" s="101"/>
      <c r="DN24" s="101"/>
    </row>
    <row r="25" spans="1:119" x14ac:dyDescent="0.2">
      <c r="A25" s="88"/>
      <c r="B25" s="91"/>
      <c r="C25" s="36"/>
      <c r="D25" s="36"/>
      <c r="E25" s="36"/>
      <c r="F25" s="36"/>
      <c r="G25" s="36"/>
      <c r="H25" s="36"/>
      <c r="I25" s="36"/>
      <c r="J25" s="36"/>
      <c r="K25" s="36"/>
      <c r="L25" s="36"/>
      <c r="M25" s="36"/>
      <c r="N25" s="100"/>
      <c r="O25" s="84"/>
      <c r="P25" s="84"/>
      <c r="Q25" s="84"/>
      <c r="R25" s="84"/>
      <c r="S25" s="84"/>
      <c r="T25" s="84"/>
      <c r="U25" s="84"/>
      <c r="V25" s="84"/>
      <c r="W25" s="84"/>
      <c r="X25" s="84"/>
      <c r="Y25" s="84"/>
      <c r="Z25" s="84"/>
      <c r="AA25" s="84"/>
      <c r="AB25" s="84"/>
      <c r="AC25" s="84"/>
      <c r="AD25" s="84"/>
      <c r="AE25" s="84"/>
      <c r="AF25" s="84"/>
      <c r="AG25" s="84"/>
      <c r="AH25" s="84"/>
      <c r="AI25" s="84"/>
      <c r="AJ25" s="84"/>
      <c r="AK25" s="36"/>
      <c r="AL25" s="101"/>
      <c r="AM25" s="84"/>
      <c r="AN25" s="84"/>
      <c r="AO25" s="84"/>
      <c r="AP25" s="84"/>
      <c r="AQ25" s="84"/>
      <c r="AR25" s="84"/>
      <c r="AS25" s="84"/>
      <c r="AT25" s="84"/>
      <c r="AU25" s="84"/>
      <c r="AV25" s="36"/>
      <c r="AW25" s="36"/>
      <c r="AX25" s="36"/>
      <c r="AY25" s="36"/>
      <c r="AZ25" s="36"/>
      <c r="BA25" s="36"/>
      <c r="BB25" s="36"/>
      <c r="BC25" s="36"/>
      <c r="BD25" s="36"/>
      <c r="BE25" s="36"/>
      <c r="BF25" s="36"/>
      <c r="BG25" s="92"/>
      <c r="BH25" s="88"/>
      <c r="BJ25" s="36"/>
      <c r="BK25" s="36"/>
      <c r="BL25" s="36"/>
      <c r="BM25" s="36"/>
      <c r="BN25" s="36"/>
      <c r="BO25" s="36"/>
      <c r="BP25" s="36"/>
      <c r="BQ25" s="36"/>
      <c r="BR25" s="36"/>
      <c r="BS25" s="36"/>
      <c r="BT25" s="36"/>
      <c r="BU25" s="36"/>
      <c r="BV25" s="100"/>
      <c r="BW25" s="84"/>
      <c r="BX25" s="84"/>
      <c r="BY25" s="84"/>
      <c r="BZ25" s="84"/>
      <c r="CA25" s="84"/>
      <c r="CB25" s="84"/>
      <c r="CC25" s="84"/>
      <c r="CD25" s="84"/>
      <c r="CE25" s="84"/>
      <c r="CF25" s="84"/>
      <c r="CG25" s="84"/>
      <c r="CH25" s="84"/>
      <c r="CI25" s="84"/>
      <c r="CJ25" s="84"/>
      <c r="CK25" s="84"/>
      <c r="CL25" s="84"/>
      <c r="CM25" s="84"/>
      <c r="CN25" s="84"/>
      <c r="CO25" s="84"/>
      <c r="CP25" s="84"/>
      <c r="CQ25" s="84"/>
      <c r="CR25" s="84"/>
      <c r="CS25" s="36"/>
      <c r="CT25" s="101"/>
      <c r="CU25" s="84"/>
      <c r="CV25" s="84"/>
      <c r="CW25" s="84"/>
      <c r="CX25" s="84"/>
      <c r="CY25" s="84"/>
      <c r="CZ25" s="84"/>
      <c r="DA25" s="84"/>
      <c r="DB25" s="84"/>
      <c r="DC25" s="84"/>
      <c r="DD25" s="36"/>
      <c r="DE25" s="36"/>
      <c r="DF25" s="36"/>
      <c r="DG25" s="36"/>
      <c r="DH25" s="36"/>
      <c r="DI25" s="36"/>
      <c r="DJ25" s="36"/>
      <c r="DK25" s="36"/>
      <c r="DL25" s="36"/>
      <c r="DM25" s="36"/>
      <c r="DN25" s="36"/>
    </row>
    <row r="26" spans="1:119" x14ac:dyDescent="0.2">
      <c r="A26" s="88"/>
      <c r="B26" s="91"/>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92"/>
      <c r="BH26" s="88"/>
    </row>
    <row r="27" spans="1:119" x14ac:dyDescent="0.2">
      <c r="A27" s="88"/>
      <c r="B27" s="91"/>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92"/>
      <c r="BH27" s="88"/>
    </row>
    <row r="28" spans="1:119" x14ac:dyDescent="0.2">
      <c r="A28" s="88"/>
      <c r="B28" s="91"/>
      <c r="C28" s="36"/>
      <c r="D28" s="100"/>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92"/>
      <c r="BH28" s="88"/>
    </row>
    <row r="29" spans="1:119" x14ac:dyDescent="0.2">
      <c r="A29" s="88"/>
      <c r="B29" s="97"/>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98"/>
      <c r="BH29" s="88"/>
    </row>
    <row r="30" spans="1:119" x14ac:dyDescent="0.2">
      <c r="A30" s="88"/>
      <c r="B30" s="97"/>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98"/>
      <c r="BH30" s="88"/>
    </row>
    <row r="31" spans="1:119" x14ac:dyDescent="0.2">
      <c r="A31" s="88"/>
      <c r="B31" s="97"/>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98"/>
      <c r="BH31" s="88"/>
    </row>
    <row r="32" spans="1:119" x14ac:dyDescent="0.2">
      <c r="A32" s="88"/>
      <c r="B32" s="97"/>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98"/>
      <c r="BH32" s="88"/>
    </row>
    <row r="33" spans="1:60" x14ac:dyDescent="0.2">
      <c r="A33" s="88"/>
      <c r="B33" s="97"/>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98"/>
      <c r="BH33" s="88"/>
    </row>
    <row r="34" spans="1:60" x14ac:dyDescent="0.2">
      <c r="A34" s="88"/>
      <c r="B34" s="97"/>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98"/>
      <c r="BH34" s="88"/>
    </row>
    <row r="35" spans="1:60" x14ac:dyDescent="0.2">
      <c r="A35" s="88"/>
      <c r="B35" s="97"/>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98"/>
      <c r="BH35" s="88"/>
    </row>
    <row r="36" spans="1:60" x14ac:dyDescent="0.2">
      <c r="A36" s="88"/>
      <c r="B36" s="91"/>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92"/>
      <c r="BH36" s="88"/>
    </row>
    <row r="37" spans="1:60" x14ac:dyDescent="0.2">
      <c r="A37" s="88"/>
      <c r="B37" s="9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92"/>
      <c r="BH37" s="88"/>
    </row>
    <row r="38" spans="1:60" x14ac:dyDescent="0.2">
      <c r="A38" s="88"/>
      <c r="B38" s="91"/>
      <c r="C38" s="96" t="s">
        <v>48</v>
      </c>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92"/>
      <c r="BH38" s="88"/>
    </row>
    <row r="39" spans="1:60" x14ac:dyDescent="0.2">
      <c r="A39" s="88"/>
      <c r="B39" s="91"/>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92"/>
      <c r="BH39" s="88"/>
    </row>
    <row r="40" spans="1:60" x14ac:dyDescent="0.2">
      <c r="A40" s="88"/>
      <c r="B40" s="91"/>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92"/>
      <c r="BH40" s="88"/>
    </row>
    <row r="41" spans="1:60" x14ac:dyDescent="0.2">
      <c r="A41" s="88"/>
      <c r="B41" s="91"/>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92"/>
      <c r="BH41" s="88"/>
    </row>
    <row r="42" spans="1:60" x14ac:dyDescent="0.2">
      <c r="A42" s="88"/>
      <c r="B42" s="91"/>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92"/>
      <c r="BH42" s="88"/>
    </row>
    <row r="43" spans="1:60" x14ac:dyDescent="0.2">
      <c r="A43" s="88"/>
      <c r="B43" s="91"/>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92"/>
      <c r="BH43" s="88"/>
    </row>
    <row r="44" spans="1:60" x14ac:dyDescent="0.2">
      <c r="A44" s="88"/>
      <c r="B44" s="91"/>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92"/>
      <c r="BH44" s="88"/>
    </row>
    <row r="45" spans="1:60" x14ac:dyDescent="0.2">
      <c r="A45" s="88"/>
      <c r="B45" s="91"/>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92"/>
      <c r="BH45" s="88"/>
    </row>
    <row r="46" spans="1:60" x14ac:dyDescent="0.2">
      <c r="A46" s="88"/>
      <c r="B46" s="91"/>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92"/>
      <c r="BH46" s="88"/>
    </row>
    <row r="47" spans="1:60" x14ac:dyDescent="0.2">
      <c r="A47" s="88"/>
      <c r="B47" s="91"/>
      <c r="C47" s="284" t="s">
        <v>228</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6"/>
      <c r="BG47" s="92"/>
      <c r="BH47" s="88"/>
    </row>
    <row r="48" spans="1:60" x14ac:dyDescent="0.2">
      <c r="A48" s="88"/>
      <c r="B48" s="91"/>
      <c r="C48" s="287"/>
      <c r="D48" s="288"/>
      <c r="E48" s="288"/>
      <c r="F48" s="288"/>
      <c r="G48" s="288"/>
      <c r="H48" s="288"/>
      <c r="I48" s="288"/>
      <c r="J48" s="288"/>
      <c r="K48" s="288"/>
      <c r="L48" s="288"/>
      <c r="M48" s="288"/>
      <c r="N48" s="288"/>
      <c r="O48" s="288"/>
      <c r="P48" s="288"/>
      <c r="Q48" s="288"/>
      <c r="R48" s="288"/>
      <c r="S48" s="288"/>
      <c r="T48" s="289"/>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9"/>
      <c r="AW48" s="288"/>
      <c r="AX48" s="288"/>
      <c r="AY48" s="288"/>
      <c r="AZ48" s="288"/>
      <c r="BA48" s="288"/>
      <c r="BB48" s="288"/>
      <c r="BC48" s="288"/>
      <c r="BD48" s="288"/>
      <c r="BE48" s="288"/>
      <c r="BF48" s="290"/>
      <c r="BG48" s="92"/>
      <c r="BH48" s="88"/>
    </row>
    <row r="49" spans="1:60" x14ac:dyDescent="0.2">
      <c r="A49" s="88"/>
      <c r="B49" s="91"/>
      <c r="C49" s="279" t="s">
        <v>39</v>
      </c>
      <c r="D49" s="280"/>
      <c r="E49" s="280"/>
      <c r="F49" s="280"/>
      <c r="G49" s="280"/>
      <c r="H49" s="280"/>
      <c r="I49" s="280"/>
      <c r="J49" s="280"/>
      <c r="K49" s="280"/>
      <c r="L49" s="280"/>
      <c r="M49" s="280"/>
      <c r="N49" s="280"/>
      <c r="O49" s="280"/>
      <c r="P49" s="280"/>
      <c r="Q49" s="280"/>
      <c r="R49" s="280"/>
      <c r="S49" s="281"/>
      <c r="T49" s="36"/>
      <c r="U49" s="279" t="s">
        <v>40</v>
      </c>
      <c r="V49" s="282"/>
      <c r="W49" s="282"/>
      <c r="X49" s="282"/>
      <c r="Y49" s="282"/>
      <c r="Z49" s="282"/>
      <c r="AA49" s="282"/>
      <c r="AB49" s="282"/>
      <c r="AC49" s="283"/>
      <c r="AD49" s="36"/>
      <c r="AE49" s="279" t="s">
        <v>39</v>
      </c>
      <c r="AF49" s="280"/>
      <c r="AG49" s="280"/>
      <c r="AH49" s="280"/>
      <c r="AI49" s="280"/>
      <c r="AJ49" s="280"/>
      <c r="AK49" s="280"/>
      <c r="AL49" s="280"/>
      <c r="AM49" s="280"/>
      <c r="AN49" s="280"/>
      <c r="AO49" s="280"/>
      <c r="AP49" s="280"/>
      <c r="AQ49" s="280"/>
      <c r="AR49" s="280"/>
      <c r="AS49" s="280"/>
      <c r="AT49" s="280"/>
      <c r="AU49" s="281"/>
      <c r="AV49" s="36"/>
      <c r="AW49" s="279" t="s">
        <v>40</v>
      </c>
      <c r="AX49" s="282"/>
      <c r="AY49" s="282"/>
      <c r="AZ49" s="282"/>
      <c r="BA49" s="282"/>
      <c r="BB49" s="282"/>
      <c r="BC49" s="282"/>
      <c r="BD49" s="282"/>
      <c r="BE49" s="282"/>
      <c r="BF49" s="90"/>
      <c r="BG49" s="92"/>
      <c r="BH49" s="88"/>
    </row>
    <row r="50" spans="1:60" x14ac:dyDescent="0.2">
      <c r="A50" s="88"/>
      <c r="B50" s="91"/>
      <c r="C50" s="276" t="s">
        <v>41</v>
      </c>
      <c r="D50" s="277"/>
      <c r="E50" s="277"/>
      <c r="F50" s="277"/>
      <c r="G50" s="277"/>
      <c r="H50" s="277"/>
      <c r="I50" s="277"/>
      <c r="J50" s="277"/>
      <c r="K50" s="277"/>
      <c r="L50" s="277"/>
      <c r="M50" s="277"/>
      <c r="N50" s="277"/>
      <c r="O50" s="277"/>
      <c r="P50" s="277"/>
      <c r="Q50" s="277"/>
      <c r="R50" s="277"/>
      <c r="S50" s="278"/>
      <c r="T50" s="36"/>
      <c r="U50" s="273">
        <f>FORMULÁRIO!T16</f>
        <v>10</v>
      </c>
      <c r="V50" s="274"/>
      <c r="W50" s="274"/>
      <c r="X50" s="274"/>
      <c r="Y50" s="274"/>
      <c r="Z50" s="274"/>
      <c r="AA50" s="274"/>
      <c r="AB50" s="274"/>
      <c r="AC50" s="275"/>
      <c r="AD50" s="36"/>
      <c r="AE50" s="276" t="s">
        <v>45</v>
      </c>
      <c r="AF50" s="277"/>
      <c r="AG50" s="277"/>
      <c r="AH50" s="277"/>
      <c r="AI50" s="277"/>
      <c r="AJ50" s="277"/>
      <c r="AK50" s="277"/>
      <c r="AL50" s="277"/>
      <c r="AM50" s="277"/>
      <c r="AN50" s="277"/>
      <c r="AO50" s="277"/>
      <c r="AP50" s="277"/>
      <c r="AQ50" s="277"/>
      <c r="AR50" s="277"/>
      <c r="AS50" s="277"/>
      <c r="AT50" s="277"/>
      <c r="AU50" s="278"/>
      <c r="AV50" s="36"/>
      <c r="AW50" s="273">
        <f>FORMULÁRIO!AU16</f>
        <v>40</v>
      </c>
      <c r="AX50" s="274"/>
      <c r="AY50" s="274"/>
      <c r="AZ50" s="274"/>
      <c r="BA50" s="274"/>
      <c r="BB50" s="274"/>
      <c r="BC50" s="274"/>
      <c r="BD50" s="274"/>
      <c r="BE50" s="274"/>
      <c r="BF50" s="275"/>
      <c r="BG50" s="92"/>
      <c r="BH50" s="88"/>
    </row>
    <row r="51" spans="1:60" x14ac:dyDescent="0.2">
      <c r="A51" s="88"/>
      <c r="B51" s="91"/>
      <c r="C51" s="276" t="s">
        <v>42</v>
      </c>
      <c r="D51" s="277"/>
      <c r="E51" s="277"/>
      <c r="F51" s="277"/>
      <c r="G51" s="277"/>
      <c r="H51" s="277"/>
      <c r="I51" s="277"/>
      <c r="J51" s="277"/>
      <c r="K51" s="277"/>
      <c r="L51" s="277"/>
      <c r="M51" s="277"/>
      <c r="N51" s="277"/>
      <c r="O51" s="277"/>
      <c r="P51" s="277"/>
      <c r="Q51" s="277"/>
      <c r="R51" s="277"/>
      <c r="S51" s="278"/>
      <c r="T51" s="36"/>
      <c r="U51" s="273">
        <f>FORMULÁRIO!T17</f>
        <v>55</v>
      </c>
      <c r="V51" s="274"/>
      <c r="W51" s="274"/>
      <c r="X51" s="274"/>
      <c r="Y51" s="274"/>
      <c r="Z51" s="274"/>
      <c r="AA51" s="274"/>
      <c r="AB51" s="274"/>
      <c r="AC51" s="275"/>
      <c r="AD51" s="36"/>
      <c r="AE51" s="276" t="s">
        <v>46</v>
      </c>
      <c r="AF51" s="277"/>
      <c r="AG51" s="277"/>
      <c r="AH51" s="277"/>
      <c r="AI51" s="277"/>
      <c r="AJ51" s="277"/>
      <c r="AK51" s="277"/>
      <c r="AL51" s="277"/>
      <c r="AM51" s="277"/>
      <c r="AN51" s="277"/>
      <c r="AO51" s="277"/>
      <c r="AP51" s="277"/>
      <c r="AQ51" s="277"/>
      <c r="AR51" s="277"/>
      <c r="AS51" s="277"/>
      <c r="AT51" s="277"/>
      <c r="AU51" s="278"/>
      <c r="AV51" s="36"/>
      <c r="AW51" s="273">
        <f>FORMULÁRIO!AU17</f>
        <v>80</v>
      </c>
      <c r="AX51" s="274"/>
      <c r="AY51" s="274"/>
      <c r="AZ51" s="274"/>
      <c r="BA51" s="274"/>
      <c r="BB51" s="274"/>
      <c r="BC51" s="274"/>
      <c r="BD51" s="274"/>
      <c r="BE51" s="274"/>
      <c r="BF51" s="275"/>
      <c r="BG51" s="92"/>
      <c r="BH51" s="88"/>
    </row>
    <row r="52" spans="1:60" x14ac:dyDescent="0.2">
      <c r="A52" s="88"/>
      <c r="B52" s="91"/>
      <c r="C52" s="276" t="s">
        <v>43</v>
      </c>
      <c r="D52" s="277"/>
      <c r="E52" s="277"/>
      <c r="F52" s="277"/>
      <c r="G52" s="277"/>
      <c r="H52" s="277"/>
      <c r="I52" s="277"/>
      <c r="J52" s="277"/>
      <c r="K52" s="277"/>
      <c r="L52" s="277"/>
      <c r="M52" s="277"/>
      <c r="N52" s="277"/>
      <c r="O52" s="277"/>
      <c r="P52" s="277"/>
      <c r="Q52" s="277"/>
      <c r="R52" s="277"/>
      <c r="S52" s="278"/>
      <c r="T52" s="36"/>
      <c r="U52" s="273">
        <f>FORMULÁRIO!T18</f>
        <v>20</v>
      </c>
      <c r="V52" s="274"/>
      <c r="W52" s="274"/>
      <c r="X52" s="274"/>
      <c r="Y52" s="274"/>
      <c r="Z52" s="274"/>
      <c r="AA52" s="274"/>
      <c r="AB52" s="274"/>
      <c r="AC52" s="275"/>
      <c r="AD52" s="36"/>
      <c r="AE52" s="276" t="s">
        <v>47</v>
      </c>
      <c r="AF52" s="277"/>
      <c r="AG52" s="277"/>
      <c r="AH52" s="277"/>
      <c r="AI52" s="277"/>
      <c r="AJ52" s="277"/>
      <c r="AK52" s="277"/>
      <c r="AL52" s="277"/>
      <c r="AM52" s="277"/>
      <c r="AN52" s="277"/>
      <c r="AO52" s="277"/>
      <c r="AP52" s="277"/>
      <c r="AQ52" s="277"/>
      <c r="AR52" s="277"/>
      <c r="AS52" s="277"/>
      <c r="AT52" s="277"/>
      <c r="AU52" s="278"/>
      <c r="AV52" s="36"/>
      <c r="AW52" s="273">
        <f>FORMULÁRIO!AU18</f>
        <v>50</v>
      </c>
      <c r="AX52" s="274"/>
      <c r="AY52" s="274"/>
      <c r="AZ52" s="274"/>
      <c r="BA52" s="274"/>
      <c r="BB52" s="274"/>
      <c r="BC52" s="274"/>
      <c r="BD52" s="274"/>
      <c r="BE52" s="274"/>
      <c r="BF52" s="275"/>
      <c r="BG52" s="92"/>
      <c r="BH52" s="88"/>
    </row>
    <row r="53" spans="1:60" x14ac:dyDescent="0.2">
      <c r="A53" s="88"/>
      <c r="B53" s="91"/>
      <c r="C53" s="297" t="s">
        <v>44</v>
      </c>
      <c r="D53" s="298"/>
      <c r="E53" s="298"/>
      <c r="F53" s="298"/>
      <c r="G53" s="298"/>
      <c r="H53" s="298"/>
      <c r="I53" s="298"/>
      <c r="J53" s="298"/>
      <c r="K53" s="298"/>
      <c r="L53" s="298"/>
      <c r="M53" s="298"/>
      <c r="N53" s="298"/>
      <c r="O53" s="298"/>
      <c r="P53" s="298"/>
      <c r="Q53" s="298"/>
      <c r="R53" s="298"/>
      <c r="S53" s="299"/>
      <c r="T53" s="102"/>
      <c r="U53" s="300">
        <f>FORMULÁRIO!T19</f>
        <v>30</v>
      </c>
      <c r="V53" s="301"/>
      <c r="W53" s="301"/>
      <c r="X53" s="301"/>
      <c r="Y53" s="301"/>
      <c r="Z53" s="301"/>
      <c r="AA53" s="301"/>
      <c r="AB53" s="301"/>
      <c r="AC53" s="302"/>
      <c r="AD53" s="36"/>
      <c r="AE53" s="297" t="s">
        <v>47</v>
      </c>
      <c r="AF53" s="298"/>
      <c r="AG53" s="298"/>
      <c r="AH53" s="298"/>
      <c r="AI53" s="298"/>
      <c r="AJ53" s="298"/>
      <c r="AK53" s="298"/>
      <c r="AL53" s="298"/>
      <c r="AM53" s="298"/>
      <c r="AN53" s="298"/>
      <c r="AO53" s="298"/>
      <c r="AP53" s="298"/>
      <c r="AQ53" s="298"/>
      <c r="AR53" s="298"/>
      <c r="AS53" s="298"/>
      <c r="AT53" s="298"/>
      <c r="AU53" s="299"/>
      <c r="AV53" s="94"/>
      <c r="AW53" s="300">
        <f>FORMULÁRIO!AU19</f>
        <v>60</v>
      </c>
      <c r="AX53" s="301"/>
      <c r="AY53" s="301"/>
      <c r="AZ53" s="301"/>
      <c r="BA53" s="301"/>
      <c r="BB53" s="301"/>
      <c r="BC53" s="301"/>
      <c r="BD53" s="301"/>
      <c r="BE53" s="301"/>
      <c r="BF53" s="302"/>
      <c r="BG53" s="92"/>
      <c r="BH53" s="88"/>
    </row>
    <row r="54" spans="1:60" x14ac:dyDescent="0.2">
      <c r="A54" s="88"/>
      <c r="B54" s="91"/>
      <c r="C54" s="36"/>
      <c r="D54" s="36"/>
      <c r="E54" s="36"/>
      <c r="F54" s="36"/>
      <c r="G54" s="36"/>
      <c r="H54" s="36"/>
      <c r="I54" s="36"/>
      <c r="J54" s="36"/>
      <c r="K54" s="36"/>
      <c r="L54" s="36"/>
      <c r="M54" s="3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89"/>
      <c r="AL54" s="294">
        <f>SUM(U50:AC53)+(AW50+AW51+AW52+AW53)</f>
        <v>345</v>
      </c>
      <c r="AM54" s="294"/>
      <c r="AN54" s="294"/>
      <c r="AO54" s="294"/>
      <c r="AP54" s="294"/>
      <c r="AQ54" s="294"/>
      <c r="AR54" s="294"/>
      <c r="AS54" s="294"/>
      <c r="AT54" s="294"/>
      <c r="AU54" s="294"/>
      <c r="AV54" s="36"/>
      <c r="AW54" s="36"/>
      <c r="AX54" s="36"/>
      <c r="AY54" s="36"/>
      <c r="AZ54" s="36"/>
      <c r="BA54" s="36"/>
      <c r="BB54" s="36"/>
      <c r="BC54" s="36"/>
      <c r="BD54" s="36"/>
      <c r="BE54" s="36"/>
      <c r="BF54" s="36"/>
      <c r="BG54" s="92"/>
      <c r="BH54" s="88"/>
    </row>
    <row r="55" spans="1:60" x14ac:dyDescent="0.2">
      <c r="A55" s="88"/>
      <c r="B55" s="91"/>
      <c r="C55" s="36"/>
      <c r="D55" s="36"/>
      <c r="E55" s="36"/>
      <c r="F55" s="36"/>
      <c r="G55" s="36"/>
      <c r="H55" s="36"/>
      <c r="I55" s="36"/>
      <c r="J55" s="36"/>
      <c r="K55" s="36"/>
      <c r="L55" s="36"/>
      <c r="M55" s="3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36"/>
      <c r="AL55" s="295"/>
      <c r="AM55" s="295"/>
      <c r="AN55" s="295"/>
      <c r="AO55" s="295"/>
      <c r="AP55" s="295"/>
      <c r="AQ55" s="295"/>
      <c r="AR55" s="295"/>
      <c r="AS55" s="295"/>
      <c r="AT55" s="295"/>
      <c r="AU55" s="295"/>
      <c r="AV55" s="36"/>
      <c r="AW55" s="36"/>
      <c r="AX55" s="36"/>
      <c r="AY55" s="36"/>
      <c r="AZ55" s="36"/>
      <c r="BA55" s="36"/>
      <c r="BB55" s="36"/>
      <c r="BC55" s="36"/>
      <c r="BD55" s="36"/>
      <c r="BE55" s="36"/>
      <c r="BF55" s="36"/>
      <c r="BG55" s="92"/>
      <c r="BH55" s="88"/>
    </row>
    <row r="56" spans="1:60" ht="1.5" customHeight="1" x14ac:dyDescent="0.2">
      <c r="A56" s="88"/>
      <c r="B56" s="91"/>
      <c r="C56" s="36"/>
      <c r="D56" s="36"/>
      <c r="E56" s="36"/>
      <c r="F56" s="36"/>
      <c r="G56" s="36"/>
      <c r="H56" s="36"/>
      <c r="I56" s="36"/>
      <c r="J56" s="36"/>
      <c r="K56" s="36"/>
      <c r="L56" s="36"/>
      <c r="M56" s="36"/>
      <c r="N56" s="36"/>
      <c r="O56" s="36"/>
      <c r="P56" s="36"/>
      <c r="Q56" s="36"/>
      <c r="R56" s="36"/>
      <c r="S56" s="36"/>
      <c r="T56" s="36"/>
      <c r="U56" s="36">
        <f>FORMULÁRIO!AL17</f>
        <v>0.4</v>
      </c>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92"/>
      <c r="BH56" s="88"/>
    </row>
    <row r="57" spans="1:60" ht="12" customHeight="1" x14ac:dyDescent="0.2">
      <c r="A57" s="88"/>
      <c r="B57" s="104"/>
      <c r="C57" s="312" t="s">
        <v>230</v>
      </c>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4"/>
      <c r="AF57" s="84"/>
      <c r="AG57" s="84"/>
      <c r="AH57" s="309" t="s">
        <v>229</v>
      </c>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1"/>
      <c r="BG57" s="98"/>
      <c r="BH57" s="88"/>
    </row>
    <row r="58" spans="1:60" hidden="1" x14ac:dyDescent="0.2">
      <c r="A58" s="88"/>
      <c r="B58" s="91"/>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98"/>
      <c r="BH58" s="88"/>
    </row>
    <row r="59" spans="1:60" x14ac:dyDescent="0.2">
      <c r="A59" s="88"/>
      <c r="B59" s="103"/>
      <c r="C59" s="303" t="s">
        <v>41</v>
      </c>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5"/>
      <c r="AF59" s="84"/>
      <c r="AG59" s="84"/>
      <c r="AH59" s="306">
        <f>FORMULÁRIO!K16</f>
        <v>1</v>
      </c>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8"/>
      <c r="BG59" s="105"/>
      <c r="BH59" s="88"/>
    </row>
    <row r="60" spans="1:60" x14ac:dyDescent="0.2">
      <c r="A60" s="88"/>
      <c r="B60" s="103"/>
      <c r="C60" s="303" t="s">
        <v>42</v>
      </c>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5"/>
      <c r="AF60" s="84"/>
      <c r="AG60" s="84"/>
      <c r="AH60" s="306">
        <f>FORMULÁRIO!K17</f>
        <v>0.95</v>
      </c>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8"/>
      <c r="BG60" s="105"/>
      <c r="BH60" s="88"/>
    </row>
    <row r="61" spans="1:60" x14ac:dyDescent="0.2">
      <c r="A61" s="88"/>
      <c r="B61" s="103"/>
      <c r="C61" s="303" t="s">
        <v>43</v>
      </c>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5"/>
      <c r="AF61" s="84"/>
      <c r="AG61" s="84"/>
      <c r="AH61" s="306">
        <f>FORMULÁRIO!K18</f>
        <v>0.75</v>
      </c>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8"/>
      <c r="BG61" s="105"/>
      <c r="BH61" s="88"/>
    </row>
    <row r="62" spans="1:60" x14ac:dyDescent="0.2">
      <c r="A62" s="88"/>
      <c r="B62" s="103"/>
      <c r="C62" s="303" t="s">
        <v>44</v>
      </c>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5"/>
      <c r="AF62" s="84"/>
      <c r="AG62" s="84"/>
      <c r="AH62" s="306">
        <f>FORMULÁRIO!K19</f>
        <v>0.55000000000000004</v>
      </c>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8"/>
      <c r="BG62" s="105"/>
      <c r="BH62" s="88"/>
    </row>
    <row r="63" spans="1:60" x14ac:dyDescent="0.2">
      <c r="A63" s="88"/>
      <c r="B63" s="103"/>
      <c r="C63" s="303" t="s">
        <v>45</v>
      </c>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5"/>
      <c r="AF63" s="84"/>
      <c r="AG63" s="84"/>
      <c r="AH63" s="306">
        <f>FORMULÁRIO!AL16</f>
        <v>0.5</v>
      </c>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8"/>
      <c r="BG63" s="105"/>
      <c r="BH63" s="88"/>
    </row>
    <row r="64" spans="1:60" x14ac:dyDescent="0.2">
      <c r="A64" s="88"/>
      <c r="B64" s="103"/>
      <c r="C64" s="303" t="s">
        <v>46</v>
      </c>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5"/>
      <c r="AF64" s="84"/>
      <c r="AG64" s="84"/>
      <c r="AH64" s="306">
        <f>FORMULÁRIO!AL17</f>
        <v>0.4</v>
      </c>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8"/>
      <c r="BG64" s="105"/>
      <c r="BH64" s="88"/>
    </row>
    <row r="65" spans="1:121" x14ac:dyDescent="0.2">
      <c r="A65" s="88"/>
      <c r="B65" s="103"/>
      <c r="C65" s="303" t="s">
        <v>47</v>
      </c>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5"/>
      <c r="AF65" s="84"/>
      <c r="AG65" s="84"/>
      <c r="AH65" s="306">
        <f>FORMULÁRIO!AL18</f>
        <v>0.3</v>
      </c>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8"/>
      <c r="BG65" s="105"/>
      <c r="BH65" s="88"/>
    </row>
    <row r="66" spans="1:121" x14ac:dyDescent="0.2">
      <c r="A66" s="88"/>
      <c r="B66" s="103"/>
      <c r="C66" s="303" t="s">
        <v>49</v>
      </c>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5"/>
      <c r="AF66" s="99"/>
      <c r="AG66" s="99"/>
      <c r="AH66" s="306">
        <f>FORMULÁRIO!AL19</f>
        <v>0.2</v>
      </c>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8"/>
      <c r="BG66" s="105"/>
      <c r="BH66" s="88"/>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row>
    <row r="67" spans="1:121" x14ac:dyDescent="0.2">
      <c r="A67" s="88"/>
      <c r="B67" s="91"/>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92"/>
      <c r="BH67" s="88"/>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row>
    <row r="68" spans="1:121" hidden="1" x14ac:dyDescent="0.2">
      <c r="A68" s="88"/>
      <c r="B68" s="91"/>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92"/>
      <c r="BH68" s="88"/>
      <c r="BK68" s="36"/>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row>
    <row r="69" spans="1:121" x14ac:dyDescent="0.2">
      <c r="A69" s="88"/>
      <c r="B69" s="91"/>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92"/>
      <c r="BH69" s="88"/>
      <c r="BK69" s="36"/>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row>
    <row r="70" spans="1:121" x14ac:dyDescent="0.2">
      <c r="A70" s="88"/>
      <c r="B70" s="91"/>
      <c r="C70" s="316" t="s">
        <v>62</v>
      </c>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c r="BB70" s="317"/>
      <c r="BC70" s="317"/>
      <c r="BD70" s="317"/>
      <c r="BE70" s="317"/>
      <c r="BF70" s="318"/>
      <c r="BG70" s="92"/>
      <c r="BH70" s="88"/>
      <c r="BK70" s="36"/>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row>
    <row r="71" spans="1:121" x14ac:dyDescent="0.2">
      <c r="A71" s="88"/>
      <c r="B71" s="91"/>
      <c r="C71" s="319"/>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20"/>
      <c r="BB71" s="320"/>
      <c r="BC71" s="320"/>
      <c r="BD71" s="320"/>
      <c r="BE71" s="320"/>
      <c r="BF71" s="321"/>
      <c r="BG71" s="92"/>
      <c r="BH71" s="88"/>
      <c r="BK71" s="36"/>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row>
    <row r="72" spans="1:121" x14ac:dyDescent="0.2">
      <c r="A72" s="88"/>
      <c r="B72" s="91"/>
      <c r="C72" s="303" t="s">
        <v>50</v>
      </c>
      <c r="D72" s="304"/>
      <c r="E72" s="304"/>
      <c r="F72" s="304"/>
      <c r="G72" s="304"/>
      <c r="H72" s="304"/>
      <c r="I72" s="304"/>
      <c r="J72" s="305"/>
      <c r="K72" s="84"/>
      <c r="L72" s="322" t="s">
        <v>41</v>
      </c>
      <c r="M72" s="323"/>
      <c r="N72" s="323"/>
      <c r="O72" s="323"/>
      <c r="P72" s="323"/>
      <c r="Q72" s="97"/>
      <c r="R72" s="322" t="s">
        <v>42</v>
      </c>
      <c r="S72" s="323"/>
      <c r="T72" s="323"/>
      <c r="U72" s="323"/>
      <c r="V72" s="323"/>
      <c r="W72" s="84"/>
      <c r="X72" s="322" t="s">
        <v>43</v>
      </c>
      <c r="Y72" s="323"/>
      <c r="Z72" s="323"/>
      <c r="AA72" s="323"/>
      <c r="AB72" s="323"/>
      <c r="AC72" s="84"/>
      <c r="AD72" s="322" t="s">
        <v>44</v>
      </c>
      <c r="AE72" s="323"/>
      <c r="AF72" s="323"/>
      <c r="AG72" s="323"/>
      <c r="AH72" s="323"/>
      <c r="AI72" s="84"/>
      <c r="AJ72" s="322" t="s">
        <v>45</v>
      </c>
      <c r="AK72" s="323"/>
      <c r="AL72" s="323"/>
      <c r="AM72" s="323"/>
      <c r="AN72" s="323"/>
      <c r="AO72" s="84"/>
      <c r="AP72" s="322" t="s">
        <v>46</v>
      </c>
      <c r="AQ72" s="323"/>
      <c r="AR72" s="323"/>
      <c r="AS72" s="323"/>
      <c r="AT72" s="323"/>
      <c r="AU72" s="84"/>
      <c r="AV72" s="322" t="s">
        <v>47</v>
      </c>
      <c r="AW72" s="323"/>
      <c r="AX72" s="323"/>
      <c r="AY72" s="323"/>
      <c r="AZ72" s="323"/>
      <c r="BA72" s="84"/>
      <c r="BB72" s="322" t="s">
        <v>49</v>
      </c>
      <c r="BC72" s="323"/>
      <c r="BD72" s="323"/>
      <c r="BE72" s="323"/>
      <c r="BF72" s="323"/>
      <c r="BG72" s="92"/>
      <c r="BH72" s="88"/>
      <c r="BK72" s="36"/>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row>
    <row r="73" spans="1:121" x14ac:dyDescent="0.2">
      <c r="A73" s="88"/>
      <c r="B73" s="91"/>
      <c r="C73" s="303" t="s">
        <v>51</v>
      </c>
      <c r="D73" s="304"/>
      <c r="E73" s="304"/>
      <c r="F73" s="304"/>
      <c r="G73" s="304"/>
      <c r="H73" s="304"/>
      <c r="I73" s="304"/>
      <c r="J73" s="305"/>
      <c r="K73" s="84"/>
      <c r="L73" s="324">
        <f>U50</f>
        <v>10</v>
      </c>
      <c r="M73" s="324"/>
      <c r="N73" s="324"/>
      <c r="O73" s="324"/>
      <c r="P73" s="324"/>
      <c r="Q73" s="97"/>
      <c r="R73" s="324">
        <f>U51</f>
        <v>55</v>
      </c>
      <c r="S73" s="324"/>
      <c r="T73" s="324"/>
      <c r="U73" s="324"/>
      <c r="V73" s="324"/>
      <c r="W73" s="84"/>
      <c r="X73" s="324">
        <f>U52</f>
        <v>20</v>
      </c>
      <c r="Y73" s="324"/>
      <c r="Z73" s="324"/>
      <c r="AA73" s="324"/>
      <c r="AB73" s="324"/>
      <c r="AC73" s="84"/>
      <c r="AD73" s="324">
        <f>U53</f>
        <v>30</v>
      </c>
      <c r="AE73" s="324"/>
      <c r="AF73" s="324"/>
      <c r="AG73" s="324"/>
      <c r="AH73" s="324"/>
      <c r="AI73" s="84"/>
      <c r="AJ73" s="324">
        <f>AW50</f>
        <v>40</v>
      </c>
      <c r="AK73" s="324"/>
      <c r="AL73" s="324"/>
      <c r="AM73" s="324"/>
      <c r="AN73" s="324"/>
      <c r="AO73" s="84"/>
      <c r="AP73" s="324">
        <f>AW51</f>
        <v>80</v>
      </c>
      <c r="AQ73" s="324"/>
      <c r="AR73" s="324"/>
      <c r="AS73" s="324"/>
      <c r="AT73" s="324"/>
      <c r="AU73" s="84"/>
      <c r="AV73" s="324">
        <f>AW52</f>
        <v>50</v>
      </c>
      <c r="AW73" s="324"/>
      <c r="AX73" s="324"/>
      <c r="AY73" s="324"/>
      <c r="AZ73" s="324"/>
      <c r="BA73" s="84"/>
      <c r="BB73" s="324">
        <f>AW53</f>
        <v>60</v>
      </c>
      <c r="BC73" s="324"/>
      <c r="BD73" s="324"/>
      <c r="BE73" s="324"/>
      <c r="BF73" s="324"/>
      <c r="BG73" s="92"/>
      <c r="BH73" s="88"/>
      <c r="BK73" s="36"/>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row>
    <row r="74" spans="1:121" x14ac:dyDescent="0.2">
      <c r="A74" s="88"/>
      <c r="B74" s="91"/>
      <c r="C74" s="303" t="s">
        <v>61</v>
      </c>
      <c r="D74" s="304"/>
      <c r="E74" s="304"/>
      <c r="F74" s="304"/>
      <c r="G74" s="304"/>
      <c r="H74" s="304"/>
      <c r="I74" s="304"/>
      <c r="J74" s="305"/>
      <c r="K74" s="84"/>
      <c r="L74" s="325">
        <f>AH59</f>
        <v>1</v>
      </c>
      <c r="M74" s="325"/>
      <c r="N74" s="325"/>
      <c r="O74" s="325"/>
      <c r="P74" s="325"/>
      <c r="Q74" s="97"/>
      <c r="R74" s="325">
        <f>AH60</f>
        <v>0.95</v>
      </c>
      <c r="S74" s="325"/>
      <c r="T74" s="325"/>
      <c r="U74" s="325"/>
      <c r="V74" s="325"/>
      <c r="W74" s="84"/>
      <c r="X74" s="325">
        <f>AH61</f>
        <v>0.75</v>
      </c>
      <c r="Y74" s="325"/>
      <c r="Z74" s="325"/>
      <c r="AA74" s="325"/>
      <c r="AB74" s="325"/>
      <c r="AC74" s="84"/>
      <c r="AD74" s="325">
        <f>AH62</f>
        <v>0.55000000000000004</v>
      </c>
      <c r="AE74" s="325"/>
      <c r="AF74" s="325"/>
      <c r="AG74" s="325"/>
      <c r="AH74" s="325"/>
      <c r="AI74" s="84"/>
      <c r="AJ74" s="325">
        <f>AH63</f>
        <v>0.5</v>
      </c>
      <c r="AK74" s="325"/>
      <c r="AL74" s="325"/>
      <c r="AM74" s="325"/>
      <c r="AN74" s="325"/>
      <c r="AO74" s="84"/>
      <c r="AP74" s="325">
        <f>AH64</f>
        <v>0.4</v>
      </c>
      <c r="AQ74" s="325"/>
      <c r="AR74" s="325"/>
      <c r="AS74" s="325"/>
      <c r="AT74" s="325"/>
      <c r="AU74" s="84"/>
      <c r="AV74" s="325">
        <f>AH65</f>
        <v>0.3</v>
      </c>
      <c r="AW74" s="325"/>
      <c r="AX74" s="325"/>
      <c r="AY74" s="325"/>
      <c r="AZ74" s="325"/>
      <c r="BA74" s="84"/>
      <c r="BB74" s="325">
        <f>AH66</f>
        <v>0.2</v>
      </c>
      <c r="BC74" s="325"/>
      <c r="BD74" s="325"/>
      <c r="BE74" s="325"/>
      <c r="BF74" s="325"/>
      <c r="BG74" s="92"/>
      <c r="BH74" s="88"/>
      <c r="BK74" s="36"/>
      <c r="BL74" s="100"/>
      <c r="BM74" s="315"/>
      <c r="BN74" s="315"/>
      <c r="BO74" s="315"/>
      <c r="BP74" s="315"/>
      <c r="BQ74" s="315"/>
      <c r="BR74" s="315"/>
      <c r="BS74" s="315"/>
      <c r="BT74" s="100"/>
      <c r="BU74" s="84"/>
      <c r="BV74" s="274"/>
      <c r="BW74" s="274"/>
      <c r="BX74" s="274"/>
      <c r="BY74" s="274"/>
      <c r="BZ74" s="274"/>
      <c r="CA74" s="274"/>
      <c r="CB74" s="274"/>
      <c r="CC74" s="274"/>
      <c r="CD74" s="274"/>
      <c r="CE74" s="274"/>
      <c r="CF74" s="274"/>
      <c r="CG74" s="274"/>
      <c r="CH74" s="274"/>
      <c r="CI74" s="274"/>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4"/>
      <c r="DF74" s="274"/>
      <c r="DG74" s="274"/>
      <c r="DH74" s="274"/>
      <c r="DI74" s="274"/>
      <c r="DJ74" s="274"/>
      <c r="DK74" s="274"/>
      <c r="DL74" s="274"/>
      <c r="DM74" s="274"/>
      <c r="DN74" s="274"/>
      <c r="DO74" s="274"/>
      <c r="DP74" s="274"/>
      <c r="DQ74" s="274"/>
    </row>
    <row r="75" spans="1:121" x14ac:dyDescent="0.2">
      <c r="A75" s="88"/>
      <c r="B75" s="9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92"/>
      <c r="BH75" s="88"/>
      <c r="BK75" s="36"/>
      <c r="BL75" s="100"/>
      <c r="BM75" s="315"/>
      <c r="BN75" s="315"/>
      <c r="BO75" s="315"/>
      <c r="BP75" s="315"/>
      <c r="BQ75" s="315"/>
      <c r="BR75" s="315"/>
      <c r="BS75" s="315"/>
      <c r="BT75" s="100"/>
      <c r="BU75" s="84"/>
      <c r="BV75" s="274"/>
      <c r="BW75" s="274"/>
      <c r="BX75" s="274"/>
      <c r="BY75" s="274"/>
      <c r="BZ75" s="274"/>
      <c r="CA75" s="274"/>
      <c r="CB75" s="274"/>
      <c r="CC75" s="274"/>
      <c r="CD75" s="274"/>
      <c r="CE75" s="274"/>
      <c r="CF75" s="274"/>
      <c r="CG75" s="274"/>
      <c r="CH75" s="274"/>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4"/>
      <c r="DF75" s="274"/>
      <c r="DG75" s="274"/>
      <c r="DH75" s="274"/>
      <c r="DI75" s="274"/>
      <c r="DJ75" s="274"/>
      <c r="DK75" s="274"/>
      <c r="DL75" s="274"/>
      <c r="DM75" s="274"/>
      <c r="DN75" s="274"/>
      <c r="DO75" s="274"/>
      <c r="DP75" s="274"/>
      <c r="DQ75" s="274"/>
    </row>
    <row r="76" spans="1:121" x14ac:dyDescent="0.2">
      <c r="A76" s="88"/>
      <c r="B76" s="91"/>
      <c r="C76" s="36"/>
      <c r="D76" s="36"/>
      <c r="E76" s="36"/>
      <c r="F76" s="36"/>
      <c r="G76" s="36"/>
      <c r="H76" s="36"/>
      <c r="I76" s="36"/>
      <c r="J76" s="303" t="s">
        <v>63</v>
      </c>
      <c r="K76" s="326"/>
      <c r="L76" s="326"/>
      <c r="M76" s="326"/>
      <c r="N76" s="326"/>
      <c r="O76" s="326"/>
      <c r="P76" s="326"/>
      <c r="Q76" s="326"/>
      <c r="R76" s="326"/>
      <c r="S76" s="326"/>
      <c r="T76" s="326"/>
      <c r="U76" s="326"/>
      <c r="V76" s="326"/>
      <c r="W76" s="326"/>
      <c r="X76" s="326"/>
      <c r="Y76" s="326"/>
      <c r="Z76" s="326"/>
      <c r="AA76" s="326"/>
      <c r="AB76" s="326"/>
      <c r="AC76" s="327"/>
      <c r="AD76" s="36"/>
      <c r="AE76" s="277"/>
      <c r="AF76" s="277"/>
      <c r="AG76" s="277"/>
      <c r="AH76" s="277"/>
      <c r="AI76" s="36"/>
      <c r="AJ76" s="306">
        <f>((L73*L74)+(R73*R74)+(X73*X74)+(AD73*AD74)+(AJ73*AD74)+(AP73*AP74)+(AV73*AV74)+(BB73*BB74))/(L73+R73+X73+AD73+AJ73+AP73+AV73+BB73)</f>
        <v>0.50652173913043474</v>
      </c>
      <c r="AK76" s="307"/>
      <c r="AL76" s="307"/>
      <c r="AM76" s="307"/>
      <c r="AN76" s="308"/>
      <c r="AO76" s="36"/>
      <c r="AP76" s="36"/>
      <c r="AQ76" s="36"/>
      <c r="AR76" s="36"/>
      <c r="AS76" s="36"/>
      <c r="AT76" s="36"/>
      <c r="AU76" s="36"/>
      <c r="AV76" s="36"/>
      <c r="AW76" s="36"/>
      <c r="AX76" s="36"/>
      <c r="AY76" s="36"/>
      <c r="AZ76" s="36"/>
      <c r="BA76" s="36"/>
      <c r="BB76" s="36"/>
      <c r="BC76" s="36"/>
      <c r="BD76" s="36"/>
      <c r="BE76" s="36"/>
      <c r="BF76" s="36"/>
      <c r="BG76" s="92"/>
      <c r="BH76" s="88"/>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row>
    <row r="77" spans="1:121" x14ac:dyDescent="0.2">
      <c r="A77" s="88"/>
      <c r="B77" s="91"/>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92"/>
      <c r="BH77" s="88"/>
    </row>
    <row r="78" spans="1:121" ht="12" customHeight="1" x14ac:dyDescent="0.2">
      <c r="A78" s="88"/>
      <c r="B78" s="91"/>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92"/>
      <c r="BH78" s="88"/>
    </row>
    <row r="79" spans="1:121" hidden="1" x14ac:dyDescent="0.2">
      <c r="A79" s="88"/>
      <c r="B79" s="91"/>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92"/>
      <c r="BH79" s="88"/>
    </row>
    <row r="80" spans="1:121" x14ac:dyDescent="0.2">
      <c r="A80" s="88"/>
      <c r="B80" s="93"/>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5"/>
      <c r="BH80" s="88"/>
    </row>
    <row r="81" spans="1:60" ht="12" customHeight="1" x14ac:dyDescent="0.2">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111">
        <v>3</v>
      </c>
    </row>
  </sheetData>
  <mergeCells count="93">
    <mergeCell ref="J76:AC76"/>
    <mergeCell ref="AJ76:AN76"/>
    <mergeCell ref="AE76:AH76"/>
    <mergeCell ref="AP72:AT72"/>
    <mergeCell ref="AP73:AT73"/>
    <mergeCell ref="AP74:AT74"/>
    <mergeCell ref="L74:P74"/>
    <mergeCell ref="AD74:AH74"/>
    <mergeCell ref="AJ73:AN73"/>
    <mergeCell ref="AJ74:AN74"/>
    <mergeCell ref="AJ72:AN72"/>
    <mergeCell ref="BB72:BF72"/>
    <mergeCell ref="BB73:BF73"/>
    <mergeCell ref="BB74:BF74"/>
    <mergeCell ref="AV72:AZ72"/>
    <mergeCell ref="AV73:AZ73"/>
    <mergeCell ref="AV74:AZ74"/>
    <mergeCell ref="X72:AB72"/>
    <mergeCell ref="X73:AB73"/>
    <mergeCell ref="X74:AB74"/>
    <mergeCell ref="AD72:AH72"/>
    <mergeCell ref="AD73:AH73"/>
    <mergeCell ref="L72:P72"/>
    <mergeCell ref="L73:P73"/>
    <mergeCell ref="R72:V72"/>
    <mergeCell ref="R73:V73"/>
    <mergeCell ref="R74:V74"/>
    <mergeCell ref="BM75:BS75"/>
    <mergeCell ref="DL74:DQ74"/>
    <mergeCell ref="BV75:CA75"/>
    <mergeCell ref="CB75:CG75"/>
    <mergeCell ref="CH75:CM75"/>
    <mergeCell ref="CN75:CS75"/>
    <mergeCell ref="CT75:CY75"/>
    <mergeCell ref="CZ75:DE75"/>
    <mergeCell ref="DF75:DK75"/>
    <mergeCell ref="DL75:DQ75"/>
    <mergeCell ref="BV74:CA74"/>
    <mergeCell ref="CB74:CG74"/>
    <mergeCell ref="CH74:CM74"/>
    <mergeCell ref="CN74:CS74"/>
    <mergeCell ref="CT74:CY74"/>
    <mergeCell ref="CZ74:DE74"/>
    <mergeCell ref="AH57:BF57"/>
    <mergeCell ref="DF74:DK74"/>
    <mergeCell ref="C66:AE66"/>
    <mergeCell ref="C57:AE57"/>
    <mergeCell ref="AH66:BF66"/>
    <mergeCell ref="C63:AE63"/>
    <mergeCell ref="AH63:BF63"/>
    <mergeCell ref="AH64:BF64"/>
    <mergeCell ref="AH65:BF65"/>
    <mergeCell ref="C64:AE64"/>
    <mergeCell ref="C65:AE65"/>
    <mergeCell ref="BM74:BS74"/>
    <mergeCell ref="C70:BF71"/>
    <mergeCell ref="C72:J72"/>
    <mergeCell ref="C73:J73"/>
    <mergeCell ref="C74:J74"/>
    <mergeCell ref="C59:AE59"/>
    <mergeCell ref="C60:AE60"/>
    <mergeCell ref="C61:AE61"/>
    <mergeCell ref="C62:AE62"/>
    <mergeCell ref="AH59:BF59"/>
    <mergeCell ref="AH60:BF60"/>
    <mergeCell ref="AH61:BF61"/>
    <mergeCell ref="AH62:BF62"/>
    <mergeCell ref="AW52:BF52"/>
    <mergeCell ref="C53:S53"/>
    <mergeCell ref="U53:AC53"/>
    <mergeCell ref="AE53:AU53"/>
    <mergeCell ref="AW53:BF53"/>
    <mergeCell ref="AL54:AU55"/>
    <mergeCell ref="N54:AJ55"/>
    <mergeCell ref="C52:S52"/>
    <mergeCell ref="U52:AC52"/>
    <mergeCell ref="AE52:AU52"/>
    <mergeCell ref="B3:BG3"/>
    <mergeCell ref="A1:BH1"/>
    <mergeCell ref="U51:AC51"/>
    <mergeCell ref="AE51:AU51"/>
    <mergeCell ref="AW51:BF51"/>
    <mergeCell ref="C49:S49"/>
    <mergeCell ref="U49:AC49"/>
    <mergeCell ref="AE49:AU49"/>
    <mergeCell ref="AW49:BE49"/>
    <mergeCell ref="C47:BF48"/>
    <mergeCell ref="C50:S50"/>
    <mergeCell ref="U50:AC50"/>
    <mergeCell ref="AE50:AU50"/>
    <mergeCell ref="AW50:BF50"/>
    <mergeCell ref="C51:S51"/>
    <mergeCell ref="B2:BG2"/>
  </mergeCells>
  <printOptions horizontalCentered="1" verticalCentered="1"/>
  <pageMargins left="0" right="0" top="0.19685039370078741" bottom="0.19685039370078741"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85"/>
  <sheetViews>
    <sheetView topLeftCell="A74" zoomScale="180" zoomScaleNormal="180" workbookViewId="0">
      <selection activeCell="AE23" sqref="AE23:AI23"/>
    </sheetView>
  </sheetViews>
  <sheetFormatPr defaultRowHeight="12.75" x14ac:dyDescent="0.2"/>
  <cols>
    <col min="1" max="116" width="1.7109375" customWidth="1"/>
  </cols>
  <sheetData>
    <row r="1" spans="1:116" ht="9.9499999999999993" customHeight="1" x14ac:dyDescent="0.2">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row>
    <row r="2" spans="1:116" ht="13.5" customHeight="1" x14ac:dyDescent="0.2">
      <c r="A2" s="88"/>
      <c r="C2" s="359" t="s">
        <v>65</v>
      </c>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1"/>
      <c r="BH2" s="88"/>
    </row>
    <row r="3" spans="1:116" ht="15" customHeight="1" x14ac:dyDescent="0.2">
      <c r="A3" s="88"/>
      <c r="C3" s="362" t="s">
        <v>64</v>
      </c>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4"/>
      <c r="BH3" s="88"/>
    </row>
    <row r="4" spans="1:116" ht="9.9499999999999993" customHeight="1" x14ac:dyDescent="0.2">
      <c r="A4" s="88"/>
      <c r="C4" s="284" t="s">
        <v>66</v>
      </c>
      <c r="D4" s="285"/>
      <c r="E4" s="285"/>
      <c r="F4" s="285"/>
      <c r="G4" s="285"/>
      <c r="H4" s="285"/>
      <c r="I4" s="285"/>
      <c r="J4" s="286"/>
      <c r="K4" s="284" t="s">
        <v>75</v>
      </c>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6"/>
      <c r="AS4" s="284" t="s">
        <v>67</v>
      </c>
      <c r="AT4" s="285"/>
      <c r="AU4" s="285"/>
      <c r="AV4" s="285"/>
      <c r="AW4" s="285"/>
      <c r="AX4" s="285"/>
      <c r="AY4" s="285"/>
      <c r="AZ4" s="285"/>
      <c r="BA4" s="285"/>
      <c r="BB4" s="285"/>
      <c r="BC4" s="285"/>
      <c r="BD4" s="285"/>
      <c r="BE4" s="286"/>
      <c r="BH4" s="88"/>
    </row>
    <row r="5" spans="1:116" ht="9.9499999999999993" customHeight="1" x14ac:dyDescent="0.2">
      <c r="A5" s="88"/>
      <c r="C5" s="365"/>
      <c r="D5" s="289"/>
      <c r="E5" s="289"/>
      <c r="F5" s="289"/>
      <c r="G5" s="289"/>
      <c r="H5" s="289"/>
      <c r="I5" s="289"/>
      <c r="J5" s="366"/>
      <c r="K5" s="365"/>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366"/>
      <c r="AS5" s="365" t="s">
        <v>68</v>
      </c>
      <c r="AT5" s="288"/>
      <c r="AU5" s="288"/>
      <c r="AV5" s="288"/>
      <c r="AW5" s="288"/>
      <c r="AX5" s="288"/>
      <c r="AY5" s="288"/>
      <c r="AZ5" s="288"/>
      <c r="BA5" s="288"/>
      <c r="BB5" s="288"/>
      <c r="BC5" s="288"/>
      <c r="BD5" s="288"/>
      <c r="BE5" s="290"/>
      <c r="BH5" s="88"/>
    </row>
    <row r="6" spans="1:116" ht="9.9499999999999993" customHeight="1" x14ac:dyDescent="0.2">
      <c r="A6" s="88"/>
      <c r="C6" s="367" t="s">
        <v>54</v>
      </c>
      <c r="D6" s="367"/>
      <c r="E6" s="367"/>
      <c r="F6" s="367"/>
      <c r="G6" s="367"/>
      <c r="H6" s="367"/>
      <c r="I6" s="367"/>
      <c r="J6" s="367"/>
      <c r="K6" s="368" t="s">
        <v>69</v>
      </c>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70"/>
      <c r="AS6" s="377">
        <f>FORMULÁRIO!AV24</f>
        <v>1</v>
      </c>
      <c r="AT6" s="377"/>
      <c r="AU6" s="377"/>
      <c r="AV6" s="377"/>
      <c r="AW6" s="377"/>
      <c r="AX6" s="377"/>
      <c r="AY6" s="377"/>
      <c r="AZ6" s="377"/>
      <c r="BA6" s="377"/>
      <c r="BB6" s="377"/>
      <c r="BC6" s="377"/>
      <c r="BD6" s="377"/>
      <c r="BE6" s="377"/>
      <c r="BH6" s="88"/>
    </row>
    <row r="7" spans="1:116" ht="9.9499999999999993" customHeight="1" x14ac:dyDescent="0.2">
      <c r="A7" s="88"/>
      <c r="C7" s="367" t="s">
        <v>56</v>
      </c>
      <c r="D7" s="367"/>
      <c r="E7" s="367"/>
      <c r="F7" s="367"/>
      <c r="G7" s="367"/>
      <c r="H7" s="367"/>
      <c r="I7" s="367"/>
      <c r="J7" s="367"/>
      <c r="K7" s="371" t="s">
        <v>70</v>
      </c>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3"/>
      <c r="AS7" s="377">
        <f>FORMULÁRIO!AV25</f>
        <v>0.95</v>
      </c>
      <c r="AT7" s="377"/>
      <c r="AU7" s="377"/>
      <c r="AV7" s="377"/>
      <c r="AW7" s="377"/>
      <c r="AX7" s="377"/>
      <c r="AY7" s="377"/>
      <c r="AZ7" s="377"/>
      <c r="BA7" s="377"/>
      <c r="BB7" s="377"/>
      <c r="BC7" s="377"/>
      <c r="BD7" s="377"/>
      <c r="BE7" s="377"/>
      <c r="BH7" s="88"/>
    </row>
    <row r="8" spans="1:116" ht="9.9499999999999993" customHeight="1" x14ac:dyDescent="0.2">
      <c r="A8" s="88"/>
      <c r="C8" s="367" t="s">
        <v>55</v>
      </c>
      <c r="D8" s="367"/>
      <c r="E8" s="367"/>
      <c r="F8" s="367"/>
      <c r="G8" s="367"/>
      <c r="H8" s="367"/>
      <c r="I8" s="367"/>
      <c r="J8" s="367"/>
      <c r="K8" s="371" t="s">
        <v>71</v>
      </c>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3"/>
      <c r="AS8" s="377">
        <f>FORMULÁRIO!AV26</f>
        <v>0.9</v>
      </c>
      <c r="AT8" s="377"/>
      <c r="AU8" s="377"/>
      <c r="AV8" s="377"/>
      <c r="AW8" s="377"/>
      <c r="AX8" s="377"/>
      <c r="AY8" s="377"/>
      <c r="AZ8" s="377"/>
      <c r="BA8" s="377"/>
      <c r="BB8" s="377"/>
      <c r="BC8" s="377"/>
      <c r="BD8" s="377"/>
      <c r="BE8" s="377"/>
      <c r="BH8" s="88"/>
    </row>
    <row r="9" spans="1:116" ht="9.9499999999999993" customHeight="1" x14ac:dyDescent="0.2">
      <c r="A9" s="88"/>
      <c r="C9" s="367" t="s">
        <v>57</v>
      </c>
      <c r="D9" s="367"/>
      <c r="E9" s="367"/>
      <c r="F9" s="367"/>
      <c r="G9" s="367"/>
      <c r="H9" s="367"/>
      <c r="I9" s="367"/>
      <c r="J9" s="367"/>
      <c r="K9" s="371" t="s">
        <v>72</v>
      </c>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3"/>
      <c r="AS9" s="377">
        <f>FORMULÁRIO!AV27</f>
        <v>0.8</v>
      </c>
      <c r="AT9" s="377"/>
      <c r="AU9" s="377"/>
      <c r="AV9" s="377"/>
      <c r="AW9" s="377"/>
      <c r="AX9" s="377"/>
      <c r="AY9" s="377"/>
      <c r="AZ9" s="377"/>
      <c r="BA9" s="377"/>
      <c r="BB9" s="377"/>
      <c r="BC9" s="377"/>
      <c r="BD9" s="377"/>
      <c r="BE9" s="377"/>
      <c r="BH9" s="88"/>
    </row>
    <row r="10" spans="1:116" ht="9.9499999999999993" customHeight="1" x14ac:dyDescent="0.2">
      <c r="A10" s="88"/>
      <c r="C10" s="367" t="s">
        <v>58</v>
      </c>
      <c r="D10" s="367"/>
      <c r="E10" s="367"/>
      <c r="F10" s="367"/>
      <c r="G10" s="367"/>
      <c r="H10" s="367"/>
      <c r="I10" s="367"/>
      <c r="J10" s="367"/>
      <c r="K10" s="371" t="s">
        <v>73</v>
      </c>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3"/>
      <c r="AS10" s="377">
        <f>FORMULÁRIO!AV28</f>
        <v>0.75</v>
      </c>
      <c r="AT10" s="377"/>
      <c r="AU10" s="377"/>
      <c r="AV10" s="377"/>
      <c r="AW10" s="377"/>
      <c r="AX10" s="377"/>
      <c r="AY10" s="377"/>
      <c r="AZ10" s="377"/>
      <c r="BA10" s="377"/>
      <c r="BB10" s="377"/>
      <c r="BC10" s="377"/>
      <c r="BD10" s="377"/>
      <c r="BE10" s="377"/>
      <c r="BH10" s="88"/>
    </row>
    <row r="11" spans="1:116" ht="9.9499999999999993" customHeight="1" x14ac:dyDescent="0.2">
      <c r="A11" s="88"/>
      <c r="C11" s="367" t="s">
        <v>59</v>
      </c>
      <c r="D11" s="367"/>
      <c r="E11" s="367"/>
      <c r="F11" s="367"/>
      <c r="G11" s="367"/>
      <c r="H11" s="367"/>
      <c r="I11" s="367"/>
      <c r="J11" s="367"/>
      <c r="K11" s="374" t="s">
        <v>74</v>
      </c>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6"/>
      <c r="AS11" s="377">
        <f>FORMULÁRIO!AV29</f>
        <v>0.7</v>
      </c>
      <c r="AT11" s="377"/>
      <c r="AU11" s="377"/>
      <c r="AV11" s="377"/>
      <c r="AW11" s="377"/>
      <c r="AX11" s="377"/>
      <c r="AY11" s="377"/>
      <c r="AZ11" s="377"/>
      <c r="BA11" s="377"/>
      <c r="BB11" s="377"/>
      <c r="BC11" s="377"/>
      <c r="BD11" s="377"/>
      <c r="BE11" s="377"/>
      <c r="BH11" s="88"/>
    </row>
    <row r="12" spans="1:116" ht="9.9499999999999993" customHeight="1" x14ac:dyDescent="0.2">
      <c r="A12" s="88"/>
      <c r="BH12" s="88"/>
    </row>
    <row r="13" spans="1:116" ht="9.9499999999999993" customHeight="1" x14ac:dyDescent="0.2">
      <c r="A13" s="88"/>
      <c r="BH13" s="88"/>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row>
    <row r="14" spans="1:116" ht="9.9499999999999993" customHeight="1" x14ac:dyDescent="0.2">
      <c r="A14" s="88"/>
      <c r="BH14" s="88"/>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row>
    <row r="15" spans="1:116" ht="9.9499999999999993" customHeight="1" x14ac:dyDescent="0.2">
      <c r="A15" s="88"/>
      <c r="BH15" s="88"/>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row>
    <row r="16" spans="1:116" ht="9.9499999999999993" customHeight="1" x14ac:dyDescent="0.2">
      <c r="A16" s="88"/>
      <c r="BH16" s="88"/>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row>
    <row r="17" spans="1:116" ht="9.9499999999999993" customHeight="1" x14ac:dyDescent="0.2">
      <c r="A17" s="88"/>
      <c r="BH17" s="88"/>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row>
    <row r="18" spans="1:116" ht="9.9499999999999993" customHeight="1" x14ac:dyDescent="0.2">
      <c r="A18" s="88"/>
      <c r="BH18" s="88"/>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08"/>
      <c r="CL18" s="108"/>
      <c r="CM18" s="108"/>
      <c r="CN18" s="108"/>
      <c r="CO18" s="108"/>
      <c r="CP18" s="36"/>
      <c r="CQ18" s="13"/>
      <c r="CR18" s="13"/>
      <c r="CS18" s="13"/>
      <c r="CT18" s="13"/>
      <c r="CU18" s="13"/>
      <c r="CV18" s="13"/>
      <c r="CW18" s="13"/>
      <c r="CX18" s="13"/>
      <c r="CY18" s="13"/>
      <c r="CZ18" s="13"/>
      <c r="DA18" s="13"/>
      <c r="DB18" s="13"/>
      <c r="DC18" s="13"/>
      <c r="DD18" s="13"/>
      <c r="DE18" s="13"/>
      <c r="DF18" s="13"/>
      <c r="DG18" s="13"/>
      <c r="DH18" s="110"/>
      <c r="DI18" s="110"/>
      <c r="DJ18" s="110"/>
      <c r="DK18" s="110"/>
      <c r="DL18" s="110"/>
    </row>
    <row r="19" spans="1:116" ht="9.9499999999999993" customHeight="1" x14ac:dyDescent="0.2">
      <c r="A19" s="88"/>
      <c r="BH19" s="88"/>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08"/>
      <c r="CL19" s="108"/>
      <c r="CM19" s="108"/>
      <c r="CN19" s="108"/>
      <c r="CO19" s="108"/>
      <c r="CP19" s="36"/>
      <c r="CQ19" s="13"/>
      <c r="CR19" s="13"/>
      <c r="CS19" s="13"/>
      <c r="CT19" s="13"/>
      <c r="CU19" s="13"/>
      <c r="CV19" s="13"/>
      <c r="CW19" s="13"/>
      <c r="CX19" s="13"/>
      <c r="CY19" s="13"/>
      <c r="CZ19" s="13"/>
      <c r="DA19" s="13"/>
      <c r="DB19" s="13"/>
      <c r="DC19" s="13"/>
      <c r="DD19" s="13"/>
      <c r="DE19" s="13"/>
      <c r="DF19" s="13"/>
      <c r="DG19" s="13"/>
      <c r="DH19" s="110"/>
      <c r="DI19" s="110"/>
      <c r="DJ19" s="110"/>
      <c r="DK19" s="110"/>
      <c r="DL19" s="110"/>
    </row>
    <row r="20" spans="1:116" ht="10.5" customHeight="1" x14ac:dyDescent="0.2">
      <c r="A20" s="88"/>
      <c r="C20" s="378" t="s">
        <v>84</v>
      </c>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8"/>
      <c r="BH20" s="88"/>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08"/>
      <c r="CL20" s="108"/>
      <c r="CM20" s="108"/>
      <c r="CN20" s="108"/>
      <c r="CO20" s="108"/>
      <c r="CP20" s="36"/>
      <c r="CQ20" s="13"/>
      <c r="CR20" s="13"/>
      <c r="CS20" s="13"/>
      <c r="CT20" s="13"/>
      <c r="CU20" s="13"/>
      <c r="CV20" s="13"/>
      <c r="CW20" s="13"/>
      <c r="CX20" s="13"/>
      <c r="CY20" s="13"/>
      <c r="CZ20" s="13"/>
      <c r="DA20" s="13"/>
      <c r="DB20" s="13"/>
      <c r="DC20" s="13"/>
      <c r="DD20" s="13"/>
      <c r="DE20" s="13"/>
      <c r="DF20" s="13"/>
      <c r="DG20" s="13"/>
      <c r="DH20" s="110"/>
      <c r="DI20" s="110"/>
      <c r="DJ20" s="110"/>
      <c r="DK20" s="110"/>
      <c r="DL20" s="110"/>
    </row>
    <row r="21" spans="1:116" ht="9.9499999999999993" customHeight="1" x14ac:dyDescent="0.2">
      <c r="A21" s="88"/>
      <c r="C21" s="251"/>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3"/>
      <c r="BH21" s="88"/>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row>
    <row r="22" spans="1:116" ht="9.9499999999999993" customHeight="1" x14ac:dyDescent="0.2">
      <c r="A22" s="88"/>
      <c r="BH22" s="88"/>
      <c r="BI22" s="36"/>
      <c r="BJ22" s="36"/>
      <c r="BK22" s="36"/>
      <c r="BL22" s="36"/>
      <c r="BM22" s="36"/>
      <c r="BN22" s="36"/>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08"/>
      <c r="CS22" s="108"/>
      <c r="CT22" s="108"/>
      <c r="CU22" s="108"/>
      <c r="CV22" s="108"/>
      <c r="CW22" s="108"/>
      <c r="CX22" s="108"/>
      <c r="CY22" s="108"/>
      <c r="CZ22" s="108"/>
      <c r="DA22" s="108"/>
      <c r="DB22" s="108"/>
      <c r="DC22" s="108"/>
      <c r="DD22" s="108"/>
      <c r="DE22" s="36"/>
      <c r="DF22" s="36"/>
      <c r="DG22" s="36"/>
      <c r="DH22" s="36"/>
      <c r="DI22" s="36"/>
      <c r="DJ22" s="36"/>
      <c r="DK22" s="36"/>
      <c r="DL22" s="36"/>
    </row>
    <row r="23" spans="1:116" ht="9.9499999999999993" customHeight="1" x14ac:dyDescent="0.2">
      <c r="A23" s="88"/>
      <c r="C23" s="284" t="s">
        <v>76</v>
      </c>
      <c r="D23" s="285"/>
      <c r="E23" s="285"/>
      <c r="F23" s="285"/>
      <c r="G23" s="285"/>
      <c r="H23" s="285"/>
      <c r="I23" s="286"/>
      <c r="J23" s="210" t="s">
        <v>77</v>
      </c>
      <c r="K23" s="211"/>
      <c r="L23" s="211"/>
      <c r="M23" s="211"/>
      <c r="N23" s="211"/>
      <c r="O23" s="211"/>
      <c r="P23" s="211"/>
      <c r="Q23" s="211"/>
      <c r="R23" s="211"/>
      <c r="S23" s="211"/>
      <c r="T23" s="211"/>
      <c r="U23" s="211"/>
      <c r="V23" s="211"/>
      <c r="W23" s="211"/>
      <c r="X23" s="211"/>
      <c r="Y23" s="211"/>
      <c r="Z23" s="211"/>
      <c r="AA23" s="211"/>
      <c r="AB23" s="211"/>
      <c r="AC23" s="211"/>
      <c r="AD23" s="212"/>
      <c r="AE23" s="388">
        <f>FORMULÁRIO!AE32</f>
        <v>0.7</v>
      </c>
      <c r="AF23" s="389"/>
      <c r="AG23" s="389"/>
      <c r="AH23" s="389"/>
      <c r="AI23" s="390"/>
      <c r="AK23" s="210" t="s">
        <v>80</v>
      </c>
      <c r="AL23" s="211"/>
      <c r="AM23" s="211"/>
      <c r="AN23" s="211"/>
      <c r="AO23" s="211"/>
      <c r="AP23" s="211"/>
      <c r="AQ23" s="211"/>
      <c r="AR23" s="211"/>
      <c r="AS23" s="211"/>
      <c r="AT23" s="211"/>
      <c r="AU23" s="211"/>
      <c r="AV23" s="211"/>
      <c r="AW23" s="211"/>
      <c r="AX23" s="211"/>
      <c r="AY23" s="211"/>
      <c r="AZ23" s="211"/>
      <c r="BA23" s="212"/>
      <c r="BB23" s="391">
        <f>FORMULÁRIO!BB32</f>
        <v>22</v>
      </c>
      <c r="BC23" s="391"/>
      <c r="BD23" s="391"/>
      <c r="BE23" s="391"/>
      <c r="BF23" s="391"/>
      <c r="BH23" s="88"/>
      <c r="BI23" s="36"/>
      <c r="BJ23" s="36"/>
      <c r="BK23" s="36"/>
      <c r="BL23" s="36"/>
      <c r="BM23" s="36"/>
      <c r="BN23" s="36"/>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08"/>
      <c r="CS23" s="108"/>
      <c r="CT23" s="108"/>
      <c r="CU23" s="108"/>
      <c r="CV23" s="108"/>
      <c r="CW23" s="108"/>
      <c r="CX23" s="108"/>
      <c r="CY23" s="108"/>
      <c r="CZ23" s="108"/>
      <c r="DA23" s="108"/>
      <c r="DB23" s="108"/>
      <c r="DC23" s="108"/>
      <c r="DD23" s="108"/>
      <c r="DE23" s="36"/>
      <c r="DF23" s="36"/>
      <c r="DG23" s="36"/>
      <c r="DH23" s="36"/>
      <c r="DI23" s="36"/>
      <c r="DJ23" s="36"/>
      <c r="DK23" s="36"/>
      <c r="DL23" s="36"/>
    </row>
    <row r="24" spans="1:116" ht="9.9499999999999993" customHeight="1" x14ac:dyDescent="0.2">
      <c r="A24" s="88"/>
      <c r="C24" s="287"/>
      <c r="D24" s="288"/>
      <c r="E24" s="288"/>
      <c r="F24" s="288"/>
      <c r="G24" s="288"/>
      <c r="H24" s="288"/>
      <c r="I24" s="290"/>
      <c r="J24" s="210" t="s">
        <v>78</v>
      </c>
      <c r="K24" s="211"/>
      <c r="L24" s="211"/>
      <c r="M24" s="211"/>
      <c r="N24" s="211"/>
      <c r="O24" s="211"/>
      <c r="P24" s="211"/>
      <c r="Q24" s="211"/>
      <c r="R24" s="211"/>
      <c r="S24" s="211"/>
      <c r="T24" s="211"/>
      <c r="U24" s="211"/>
      <c r="V24" s="211"/>
      <c r="W24" s="211"/>
      <c r="X24" s="211"/>
      <c r="Y24" s="211"/>
      <c r="Z24" s="211"/>
      <c r="AA24" s="211"/>
      <c r="AB24" s="211"/>
      <c r="AC24" s="211"/>
      <c r="AD24" s="212"/>
      <c r="AE24" s="388">
        <f>FORMULÁRIO!AE33</f>
        <v>0.8</v>
      </c>
      <c r="AF24" s="389"/>
      <c r="AG24" s="389"/>
      <c r="AH24" s="389"/>
      <c r="AI24" s="390"/>
      <c r="AK24" s="210" t="s">
        <v>81</v>
      </c>
      <c r="AL24" s="211"/>
      <c r="AM24" s="211"/>
      <c r="AN24" s="211"/>
      <c r="AO24" s="211"/>
      <c r="AP24" s="211"/>
      <c r="AQ24" s="211"/>
      <c r="AR24" s="211"/>
      <c r="AS24" s="211"/>
      <c r="AT24" s="211"/>
      <c r="AU24" s="211"/>
      <c r="AV24" s="211"/>
      <c r="AW24" s="211"/>
      <c r="AX24" s="211"/>
      <c r="AY24" s="211"/>
      <c r="AZ24" s="211"/>
      <c r="BA24" s="212"/>
      <c r="BB24" s="391">
        <f>FORMULÁRIO!BB33</f>
        <v>35</v>
      </c>
      <c r="BC24" s="391"/>
      <c r="BD24" s="391"/>
      <c r="BE24" s="391"/>
      <c r="BF24" s="391"/>
      <c r="BH24" s="88"/>
    </row>
    <row r="25" spans="1:116" ht="9.9499999999999993" customHeight="1" x14ac:dyDescent="0.2">
      <c r="A25" s="88"/>
      <c r="C25" s="365"/>
      <c r="D25" s="289"/>
      <c r="E25" s="289"/>
      <c r="F25" s="289"/>
      <c r="G25" s="289"/>
      <c r="H25" s="289"/>
      <c r="I25" s="366"/>
      <c r="J25" s="210" t="s">
        <v>79</v>
      </c>
      <c r="K25" s="211"/>
      <c r="L25" s="211"/>
      <c r="M25" s="211"/>
      <c r="N25" s="211"/>
      <c r="O25" s="211"/>
      <c r="P25" s="211"/>
      <c r="Q25" s="211"/>
      <c r="R25" s="211"/>
      <c r="S25" s="211"/>
      <c r="T25" s="211"/>
      <c r="U25" s="211"/>
      <c r="V25" s="211"/>
      <c r="W25" s="211"/>
      <c r="X25" s="211"/>
      <c r="Y25" s="211"/>
      <c r="Z25" s="211"/>
      <c r="AA25" s="211"/>
      <c r="AB25" s="211"/>
      <c r="AC25" s="211"/>
      <c r="AD25" s="212"/>
      <c r="AE25" s="388">
        <f>FORMULÁRIO!AE34</f>
        <v>0.9</v>
      </c>
      <c r="AF25" s="389"/>
      <c r="AG25" s="389"/>
      <c r="AH25" s="389"/>
      <c r="AI25" s="390"/>
      <c r="AK25" s="210" t="s">
        <v>82</v>
      </c>
      <c r="AL25" s="211"/>
      <c r="AM25" s="211"/>
      <c r="AN25" s="211"/>
      <c r="AO25" s="211"/>
      <c r="AP25" s="211"/>
      <c r="AQ25" s="211"/>
      <c r="AR25" s="211"/>
      <c r="AS25" s="211"/>
      <c r="AT25" s="211"/>
      <c r="AU25" s="211"/>
      <c r="AV25" s="211"/>
      <c r="AW25" s="211"/>
      <c r="AX25" s="211"/>
      <c r="AY25" s="211"/>
      <c r="AZ25" s="211"/>
      <c r="BA25" s="212"/>
      <c r="BB25" s="391">
        <f>FORMULÁRIO!BB34</f>
        <v>41</v>
      </c>
      <c r="BC25" s="391"/>
      <c r="BD25" s="391"/>
      <c r="BE25" s="391"/>
      <c r="BF25" s="391"/>
      <c r="BH25" s="88"/>
    </row>
    <row r="26" spans="1:116" ht="9.9499999999999993" customHeight="1" x14ac:dyDescent="0.2">
      <c r="A26" s="88"/>
      <c r="BH26" s="88"/>
    </row>
    <row r="27" spans="1:116" ht="9.9499999999999993" customHeight="1" x14ac:dyDescent="0.2">
      <c r="A27" s="88"/>
      <c r="P27" s="284" t="s">
        <v>83</v>
      </c>
      <c r="Q27" s="285"/>
      <c r="R27" s="285"/>
      <c r="S27" s="285"/>
      <c r="T27" s="285"/>
      <c r="U27" s="285"/>
      <c r="V27" s="285"/>
      <c r="W27" s="285"/>
      <c r="X27" s="285"/>
      <c r="Y27" s="285"/>
      <c r="Z27" s="285"/>
      <c r="AA27" s="285"/>
      <c r="AB27" s="285"/>
      <c r="AC27" s="285"/>
      <c r="AD27" s="285"/>
      <c r="AE27" s="285"/>
      <c r="AF27" s="285"/>
      <c r="AG27" s="285"/>
      <c r="AH27" s="285"/>
      <c r="AI27" s="285"/>
      <c r="AJ27" s="285"/>
      <c r="AK27" s="107"/>
      <c r="AL27" s="285"/>
      <c r="AM27" s="285"/>
      <c r="AN27" s="285"/>
      <c r="AO27" s="285"/>
      <c r="AP27" s="285"/>
      <c r="AQ27" s="285"/>
      <c r="AR27" s="285"/>
      <c r="AS27" s="384">
        <f>(AE23*BB23+AE24*BB24+AE25*BB25)/(BB23+BB24+BB25)</f>
        <v>0.81938775510204076</v>
      </c>
      <c r="AT27" s="384"/>
      <c r="AU27" s="384"/>
      <c r="AV27" s="384"/>
      <c r="AW27" s="384"/>
      <c r="AX27" s="384"/>
      <c r="AY27" s="384"/>
      <c r="AZ27" s="384"/>
      <c r="BA27" s="384"/>
      <c r="BB27" s="384"/>
      <c r="BC27" s="384"/>
      <c r="BD27" s="384"/>
      <c r="BE27" s="385"/>
      <c r="BH27" s="88"/>
    </row>
    <row r="28" spans="1:116" ht="9.9499999999999993" customHeight="1" x14ac:dyDescent="0.2">
      <c r="A28" s="88"/>
      <c r="P28" s="365"/>
      <c r="Q28" s="289"/>
      <c r="R28" s="289"/>
      <c r="S28" s="289"/>
      <c r="T28" s="289"/>
      <c r="U28" s="289"/>
      <c r="V28" s="289"/>
      <c r="W28" s="289"/>
      <c r="X28" s="289"/>
      <c r="Y28" s="289"/>
      <c r="Z28" s="289"/>
      <c r="AA28" s="289"/>
      <c r="AB28" s="289"/>
      <c r="AC28" s="289"/>
      <c r="AD28" s="289"/>
      <c r="AE28" s="289"/>
      <c r="AF28" s="289"/>
      <c r="AG28" s="289"/>
      <c r="AH28" s="289"/>
      <c r="AI28" s="289"/>
      <c r="AJ28" s="289"/>
      <c r="AK28" s="109"/>
      <c r="AL28" s="289"/>
      <c r="AM28" s="289"/>
      <c r="AN28" s="289"/>
      <c r="AO28" s="289"/>
      <c r="AP28" s="289"/>
      <c r="AQ28" s="289"/>
      <c r="AR28" s="289"/>
      <c r="AS28" s="386"/>
      <c r="AT28" s="386"/>
      <c r="AU28" s="386"/>
      <c r="AV28" s="386"/>
      <c r="AW28" s="386"/>
      <c r="AX28" s="386"/>
      <c r="AY28" s="386"/>
      <c r="AZ28" s="386"/>
      <c r="BA28" s="386"/>
      <c r="BB28" s="386"/>
      <c r="BC28" s="386"/>
      <c r="BD28" s="386"/>
      <c r="BE28" s="387"/>
      <c r="BH28" s="88"/>
    </row>
    <row r="29" spans="1:116" ht="9.9499999999999993" customHeight="1" x14ac:dyDescent="0.2">
      <c r="A29" s="88"/>
      <c r="BH29" s="88"/>
    </row>
    <row r="30" spans="1:116" ht="9.9499999999999993" customHeight="1" x14ac:dyDescent="0.2">
      <c r="A30" s="88"/>
      <c r="BH30" s="88"/>
    </row>
    <row r="31" spans="1:116" ht="12.75" customHeight="1" x14ac:dyDescent="0.2">
      <c r="A31" s="88"/>
      <c r="C31" s="378" t="s">
        <v>85</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8"/>
      <c r="BH31" s="88"/>
    </row>
    <row r="32" spans="1:116" ht="12" customHeight="1" x14ac:dyDescent="0.2">
      <c r="A32" s="88"/>
      <c r="C32" s="379" t="s">
        <v>86</v>
      </c>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1"/>
      <c r="BH32" s="88"/>
    </row>
    <row r="33" spans="1:60" ht="9.9499999999999993" customHeight="1" x14ac:dyDescent="0.2">
      <c r="A33" s="88"/>
      <c r="BH33" s="88"/>
    </row>
    <row r="34" spans="1:60" ht="9.9499999999999993" customHeight="1" x14ac:dyDescent="0.2">
      <c r="A34" s="88"/>
      <c r="BH34" s="88"/>
    </row>
    <row r="35" spans="1:60" ht="9.9499999999999993" customHeight="1" x14ac:dyDescent="0.2">
      <c r="A35" s="88"/>
      <c r="BH35" s="88"/>
    </row>
    <row r="36" spans="1:60" ht="9.9499999999999993" customHeight="1" x14ac:dyDescent="0.2">
      <c r="A36" s="88"/>
      <c r="BH36" s="88"/>
    </row>
    <row r="37" spans="1:60" ht="9.9499999999999993" customHeight="1" x14ac:dyDescent="0.2">
      <c r="A37" s="88"/>
      <c r="BH37" s="88"/>
    </row>
    <row r="38" spans="1:60" ht="9.9499999999999993" customHeight="1" x14ac:dyDescent="0.2">
      <c r="A38" s="88"/>
      <c r="BH38" s="88"/>
    </row>
    <row r="39" spans="1:60" ht="9.9499999999999993" customHeight="1" x14ac:dyDescent="0.2">
      <c r="A39" s="88"/>
      <c r="BH39" s="88"/>
    </row>
    <row r="40" spans="1:60" ht="9.9499999999999993" customHeight="1" x14ac:dyDescent="0.2">
      <c r="A40" s="88"/>
      <c r="BH40" s="88"/>
    </row>
    <row r="41" spans="1:60" ht="9.9499999999999993" customHeight="1" x14ac:dyDescent="0.2">
      <c r="A41" s="88"/>
      <c r="BH41" s="88"/>
    </row>
    <row r="42" spans="1:60" ht="9.9499999999999993" customHeight="1" x14ac:dyDescent="0.2">
      <c r="A42" s="88"/>
      <c r="BH42" s="88"/>
    </row>
    <row r="43" spans="1:60" ht="9.9499999999999993" customHeight="1" x14ac:dyDescent="0.2">
      <c r="A43" s="88"/>
      <c r="BH43" s="88"/>
    </row>
    <row r="44" spans="1:60" ht="12" customHeight="1" x14ac:dyDescent="0.2">
      <c r="A44" s="88"/>
      <c r="C44" s="353" t="s">
        <v>88</v>
      </c>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5"/>
      <c r="BH44" s="88"/>
    </row>
    <row r="45" spans="1:60" ht="12.75" customHeight="1" x14ac:dyDescent="0.2">
      <c r="A45" s="88"/>
      <c r="C45" s="356" t="s">
        <v>87</v>
      </c>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8"/>
      <c r="BH45" s="88"/>
    </row>
    <row r="46" spans="1:60" ht="9.9499999999999993" customHeight="1" x14ac:dyDescent="0.2">
      <c r="A46" s="88"/>
      <c r="BH46" s="88"/>
    </row>
    <row r="47" spans="1:60" ht="9.9499999999999993" customHeight="1" x14ac:dyDescent="0.2">
      <c r="A47" s="88"/>
      <c r="C47" s="36"/>
      <c r="D47" s="36"/>
      <c r="E47" s="36"/>
      <c r="F47" s="36"/>
      <c r="G47" s="36"/>
      <c r="H47" s="36"/>
      <c r="I47" s="341" t="s">
        <v>89</v>
      </c>
      <c r="J47" s="342"/>
      <c r="K47" s="342"/>
      <c r="L47" s="342"/>
      <c r="M47" s="342"/>
      <c r="N47" s="342"/>
      <c r="O47" s="342"/>
      <c r="P47" s="342"/>
      <c r="Q47" s="342"/>
      <c r="R47" s="343"/>
      <c r="S47" s="344" t="s">
        <v>99</v>
      </c>
      <c r="T47" s="345"/>
      <c r="U47" s="345"/>
      <c r="V47" s="345"/>
      <c r="W47" s="345"/>
      <c r="X47" s="345"/>
      <c r="Y47" s="345"/>
      <c r="Z47" s="345"/>
      <c r="AA47" s="345"/>
      <c r="AB47" s="346"/>
      <c r="AC47" s="347" t="s">
        <v>96</v>
      </c>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3"/>
      <c r="BB47" s="277"/>
      <c r="BC47" s="277"/>
      <c r="BD47" s="277"/>
      <c r="BE47" s="277"/>
      <c r="BF47" s="277"/>
      <c r="BH47" s="88"/>
    </row>
    <row r="48" spans="1:60" ht="9.9499999999999993" customHeight="1" x14ac:dyDescent="0.2">
      <c r="A48" s="88"/>
      <c r="C48" s="36"/>
      <c r="D48" s="36"/>
      <c r="E48" s="36"/>
      <c r="F48" s="36"/>
      <c r="G48" s="36"/>
      <c r="H48" s="36"/>
      <c r="I48" s="335" t="s">
        <v>101</v>
      </c>
      <c r="J48" s="336"/>
      <c r="K48" s="336"/>
      <c r="L48" s="336"/>
      <c r="M48" s="336"/>
      <c r="N48" s="336"/>
      <c r="O48" s="336"/>
      <c r="P48" s="336"/>
      <c r="Q48" s="336"/>
      <c r="R48" s="337"/>
      <c r="S48" s="338" t="s">
        <v>100</v>
      </c>
      <c r="T48" s="339"/>
      <c r="U48" s="339"/>
      <c r="V48" s="339"/>
      <c r="W48" s="339"/>
      <c r="X48" s="339"/>
      <c r="Y48" s="339"/>
      <c r="Z48" s="339"/>
      <c r="AA48" s="339"/>
      <c r="AB48" s="340"/>
      <c r="AC48" s="350" t="s">
        <v>97</v>
      </c>
      <c r="AD48" s="351"/>
      <c r="AE48" s="351"/>
      <c r="AF48" s="351"/>
      <c r="AG48" s="351"/>
      <c r="AH48" s="350" t="s">
        <v>90</v>
      </c>
      <c r="AI48" s="351"/>
      <c r="AJ48" s="351"/>
      <c r="AK48" s="351"/>
      <c r="AL48" s="351"/>
      <c r="AM48" s="350" t="s">
        <v>91</v>
      </c>
      <c r="AN48" s="351"/>
      <c r="AO48" s="351"/>
      <c r="AP48" s="351"/>
      <c r="AQ48" s="351"/>
      <c r="AR48" s="350" t="s">
        <v>92</v>
      </c>
      <c r="AS48" s="351"/>
      <c r="AT48" s="351"/>
      <c r="AU48" s="351"/>
      <c r="AV48" s="351"/>
      <c r="AW48" s="350" t="s">
        <v>98</v>
      </c>
      <c r="AX48" s="351"/>
      <c r="AY48" s="351"/>
      <c r="AZ48" s="351"/>
      <c r="BA48" s="351"/>
      <c r="BB48" s="36"/>
      <c r="BC48" s="36"/>
      <c r="BD48" s="36"/>
      <c r="BE48" s="36"/>
      <c r="BF48" s="36"/>
      <c r="BH48" s="88"/>
    </row>
    <row r="49" spans="1:60" ht="9.9499999999999993" customHeight="1" x14ac:dyDescent="0.2">
      <c r="A49" s="88"/>
      <c r="C49" s="36"/>
      <c r="D49" s="36"/>
      <c r="E49" s="36"/>
      <c r="F49" s="36"/>
      <c r="G49" s="36"/>
      <c r="H49" s="36"/>
      <c r="I49" s="335" t="s">
        <v>93</v>
      </c>
      <c r="J49" s="336"/>
      <c r="K49" s="336"/>
      <c r="L49" s="336"/>
      <c r="M49" s="336"/>
      <c r="N49" s="336"/>
      <c r="O49" s="336"/>
      <c r="P49" s="336"/>
      <c r="Q49" s="336"/>
      <c r="R49" s="337"/>
      <c r="S49" s="338" t="s">
        <v>94</v>
      </c>
      <c r="T49" s="339"/>
      <c r="U49" s="339"/>
      <c r="V49" s="339"/>
      <c r="W49" s="339"/>
      <c r="X49" s="339"/>
      <c r="Y49" s="339"/>
      <c r="Z49" s="339"/>
      <c r="AA49" s="339"/>
      <c r="AB49" s="340"/>
      <c r="AC49" s="333">
        <v>1</v>
      </c>
      <c r="AD49" s="333"/>
      <c r="AE49" s="333"/>
      <c r="AF49" s="333"/>
      <c r="AG49" s="333"/>
      <c r="AH49" s="333">
        <v>0.8</v>
      </c>
      <c r="AI49" s="333"/>
      <c r="AJ49" s="333"/>
      <c r="AK49" s="333"/>
      <c r="AL49" s="333"/>
      <c r="AM49" s="333">
        <v>0.6</v>
      </c>
      <c r="AN49" s="333"/>
      <c r="AO49" s="333"/>
      <c r="AP49" s="333"/>
      <c r="AQ49" s="333"/>
      <c r="AR49" s="333">
        <v>0.4</v>
      </c>
      <c r="AS49" s="333"/>
      <c r="AT49" s="333"/>
      <c r="AU49" s="333"/>
      <c r="AV49" s="333"/>
      <c r="AW49" s="333">
        <v>0.2</v>
      </c>
      <c r="AX49" s="333"/>
      <c r="AY49" s="333"/>
      <c r="AZ49" s="333"/>
      <c r="BA49" s="333"/>
      <c r="BB49" s="36"/>
      <c r="BC49" s="36"/>
      <c r="BD49" s="36"/>
      <c r="BE49" s="36"/>
      <c r="BF49" s="36"/>
      <c r="BH49" s="88"/>
    </row>
    <row r="50" spans="1:60" ht="9.9499999999999993" customHeight="1" x14ac:dyDescent="0.2">
      <c r="A50" s="88"/>
      <c r="C50" s="36"/>
      <c r="D50" s="36"/>
      <c r="E50" s="36"/>
      <c r="F50" s="36"/>
      <c r="G50" s="36"/>
      <c r="H50" s="36"/>
      <c r="I50" s="330" t="s">
        <v>54</v>
      </c>
      <c r="J50" s="331"/>
      <c r="K50" s="331"/>
      <c r="L50" s="331"/>
      <c r="M50" s="331"/>
      <c r="N50" s="331"/>
      <c r="O50" s="331"/>
      <c r="P50" s="331"/>
      <c r="Q50" s="331"/>
      <c r="R50" s="331"/>
      <c r="S50" s="332">
        <v>1</v>
      </c>
      <c r="T50" s="332"/>
      <c r="U50" s="332"/>
      <c r="V50" s="332"/>
      <c r="W50" s="332"/>
      <c r="X50" s="332"/>
      <c r="Y50" s="332"/>
      <c r="Z50" s="332"/>
      <c r="AA50" s="332"/>
      <c r="AB50" s="332"/>
      <c r="AC50" s="328">
        <v>1</v>
      </c>
      <c r="AD50" s="328"/>
      <c r="AE50" s="328"/>
      <c r="AF50" s="328"/>
      <c r="AG50" s="328"/>
      <c r="AH50" s="328">
        <v>0.8</v>
      </c>
      <c r="AI50" s="328"/>
      <c r="AJ50" s="328"/>
      <c r="AK50" s="328"/>
      <c r="AL50" s="328"/>
      <c r="AM50" s="328">
        <v>0.6</v>
      </c>
      <c r="AN50" s="328"/>
      <c r="AO50" s="328"/>
      <c r="AP50" s="328"/>
      <c r="AQ50" s="328"/>
      <c r="AR50" s="328">
        <v>0.4</v>
      </c>
      <c r="AS50" s="328"/>
      <c r="AT50" s="328"/>
      <c r="AU50" s="328"/>
      <c r="AV50" s="328"/>
      <c r="AW50" s="328">
        <v>0.2</v>
      </c>
      <c r="AX50" s="328"/>
      <c r="AY50" s="328"/>
      <c r="AZ50" s="328"/>
      <c r="BA50" s="328"/>
      <c r="BB50" s="36"/>
      <c r="BC50" s="36"/>
      <c r="BD50" s="36"/>
      <c r="BE50" s="36"/>
      <c r="BF50" s="36"/>
      <c r="BH50" s="88"/>
    </row>
    <row r="51" spans="1:60" ht="9.9499999999999993" customHeight="1" x14ac:dyDescent="0.2">
      <c r="A51" s="88"/>
      <c r="C51" s="36"/>
      <c r="D51" s="36"/>
      <c r="E51" s="36"/>
      <c r="F51" s="36"/>
      <c r="G51" s="36"/>
      <c r="H51" s="36"/>
      <c r="I51" s="330" t="s">
        <v>55</v>
      </c>
      <c r="J51" s="331"/>
      <c r="K51" s="331"/>
      <c r="L51" s="331"/>
      <c r="M51" s="331"/>
      <c r="N51" s="331"/>
      <c r="O51" s="331"/>
      <c r="P51" s="331"/>
      <c r="Q51" s="331"/>
      <c r="R51" s="331"/>
      <c r="S51" s="332">
        <v>0.8</v>
      </c>
      <c r="T51" s="332"/>
      <c r="U51" s="332"/>
      <c r="V51" s="332"/>
      <c r="W51" s="332"/>
      <c r="X51" s="332"/>
      <c r="Y51" s="332"/>
      <c r="Z51" s="332"/>
      <c r="AA51" s="332"/>
      <c r="AB51" s="332"/>
      <c r="AC51" s="328">
        <v>0.8</v>
      </c>
      <c r="AD51" s="328"/>
      <c r="AE51" s="328"/>
      <c r="AF51" s="328"/>
      <c r="AG51" s="328"/>
      <c r="AH51" s="328">
        <v>0.64</v>
      </c>
      <c r="AI51" s="328"/>
      <c r="AJ51" s="328"/>
      <c r="AK51" s="328"/>
      <c r="AL51" s="328"/>
      <c r="AM51" s="328">
        <v>0.48</v>
      </c>
      <c r="AN51" s="328"/>
      <c r="AO51" s="328"/>
      <c r="AP51" s="328"/>
      <c r="AQ51" s="328"/>
      <c r="AR51" s="328">
        <v>0.32</v>
      </c>
      <c r="AS51" s="328"/>
      <c r="AT51" s="328"/>
      <c r="AU51" s="328"/>
      <c r="AV51" s="328"/>
      <c r="AW51" s="328">
        <v>0.16</v>
      </c>
      <c r="AX51" s="328"/>
      <c r="AY51" s="328"/>
      <c r="AZ51" s="328"/>
      <c r="BA51" s="328"/>
      <c r="BB51" s="36"/>
      <c r="BC51" s="36"/>
      <c r="BD51" s="36"/>
      <c r="BE51" s="36"/>
      <c r="BF51" s="36"/>
      <c r="BH51" s="88"/>
    </row>
    <row r="52" spans="1:60" ht="9.9499999999999993" customHeight="1" x14ac:dyDescent="0.2">
      <c r="A52" s="88"/>
      <c r="C52" s="36"/>
      <c r="D52" s="36"/>
      <c r="E52" s="36"/>
      <c r="F52" s="36"/>
      <c r="G52" s="36"/>
      <c r="H52" s="36"/>
      <c r="I52" s="330" t="s">
        <v>95</v>
      </c>
      <c r="J52" s="331"/>
      <c r="K52" s="331"/>
      <c r="L52" s="331"/>
      <c r="M52" s="331"/>
      <c r="N52" s="331"/>
      <c r="O52" s="331"/>
      <c r="P52" s="331"/>
      <c r="Q52" s="331"/>
      <c r="R52" s="331"/>
      <c r="S52" s="332">
        <v>0.4</v>
      </c>
      <c r="T52" s="332"/>
      <c r="U52" s="332"/>
      <c r="V52" s="332"/>
      <c r="W52" s="332"/>
      <c r="X52" s="332"/>
      <c r="Y52" s="332"/>
      <c r="Z52" s="332"/>
      <c r="AA52" s="332"/>
      <c r="AB52" s="332"/>
      <c r="AC52" s="328">
        <v>0.32</v>
      </c>
      <c r="AD52" s="328"/>
      <c r="AE52" s="328"/>
      <c r="AF52" s="328"/>
      <c r="AG52" s="328"/>
      <c r="AH52" s="328">
        <v>0.26</v>
      </c>
      <c r="AI52" s="328"/>
      <c r="AJ52" s="328"/>
      <c r="AK52" s="328"/>
      <c r="AL52" s="328"/>
      <c r="AM52" s="328">
        <v>0.19</v>
      </c>
      <c r="AN52" s="328"/>
      <c r="AO52" s="328"/>
      <c r="AP52" s="328"/>
      <c r="AQ52" s="328"/>
      <c r="AR52" s="328">
        <v>0.13</v>
      </c>
      <c r="AS52" s="328"/>
      <c r="AT52" s="328"/>
      <c r="AU52" s="328"/>
      <c r="AV52" s="328"/>
      <c r="AW52" s="328">
        <v>0.06</v>
      </c>
      <c r="AX52" s="328"/>
      <c r="AY52" s="328"/>
      <c r="AZ52" s="328"/>
      <c r="BA52" s="328"/>
      <c r="BB52" s="36"/>
      <c r="BC52" s="36"/>
      <c r="BD52" s="36"/>
      <c r="BE52" s="36"/>
      <c r="BF52" s="36"/>
      <c r="BH52" s="88"/>
    </row>
    <row r="53" spans="1:60" ht="9.9499999999999993" customHeight="1" x14ac:dyDescent="0.2">
      <c r="A53" s="88"/>
      <c r="C53" s="36"/>
      <c r="D53" s="36"/>
      <c r="E53" s="36"/>
      <c r="F53" s="36"/>
      <c r="G53" s="36"/>
      <c r="H53" s="36"/>
      <c r="I53" s="84"/>
      <c r="J53" s="84"/>
      <c r="K53" s="84"/>
      <c r="L53" s="84"/>
      <c r="M53" s="84"/>
      <c r="N53" s="84"/>
      <c r="O53" s="84"/>
      <c r="P53" s="84"/>
      <c r="Q53" s="84"/>
      <c r="R53" s="84"/>
      <c r="S53" s="113"/>
      <c r="T53" s="113"/>
      <c r="U53" s="113"/>
      <c r="V53" s="113"/>
      <c r="W53" s="113"/>
      <c r="X53" s="113"/>
      <c r="Y53" s="113"/>
      <c r="Z53" s="113"/>
      <c r="AA53" s="113"/>
      <c r="AB53" s="113"/>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36"/>
      <c r="BC53" s="36"/>
      <c r="BD53" s="36"/>
      <c r="BE53" s="36"/>
      <c r="BF53" s="36"/>
      <c r="BH53" s="88"/>
    </row>
    <row r="54" spans="1:60" ht="9.9499999999999993" customHeight="1" x14ac:dyDescent="0.2">
      <c r="A54" s="88"/>
      <c r="C54" s="36"/>
      <c r="D54" s="36"/>
      <c r="E54" s="36"/>
      <c r="F54" s="36"/>
      <c r="G54" s="36"/>
      <c r="H54" s="36"/>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36"/>
      <c r="BC54" s="36"/>
      <c r="BD54" s="36"/>
      <c r="BE54" s="36"/>
      <c r="BF54" s="36"/>
      <c r="BH54" s="88"/>
    </row>
    <row r="55" spans="1:60" ht="12" customHeight="1" x14ac:dyDescent="0.2">
      <c r="A55" s="88"/>
      <c r="C55" s="353" t="s">
        <v>102</v>
      </c>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5"/>
      <c r="BH55" s="88"/>
    </row>
    <row r="56" spans="1:60" ht="13.5" customHeight="1" x14ac:dyDescent="0.2">
      <c r="A56" s="88"/>
      <c r="C56" s="356" t="s">
        <v>87</v>
      </c>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8"/>
      <c r="BH56" s="88"/>
    </row>
    <row r="57" spans="1:60" ht="9.9499999999999993" customHeight="1" x14ac:dyDescent="0.2">
      <c r="A57" s="88"/>
      <c r="BH57" s="88"/>
    </row>
    <row r="58" spans="1:60" ht="9.9499999999999993" customHeight="1" x14ac:dyDescent="0.2">
      <c r="A58" s="88"/>
      <c r="C58" s="36"/>
      <c r="D58" s="36"/>
      <c r="E58" s="36"/>
      <c r="F58" s="36"/>
      <c r="G58" s="36"/>
      <c r="H58" s="36"/>
      <c r="I58" s="341" t="s">
        <v>89</v>
      </c>
      <c r="J58" s="342"/>
      <c r="K58" s="342"/>
      <c r="L58" s="342"/>
      <c r="M58" s="342"/>
      <c r="N58" s="342"/>
      <c r="O58" s="342"/>
      <c r="P58" s="342"/>
      <c r="Q58" s="342"/>
      <c r="R58" s="343"/>
      <c r="S58" s="344" t="s">
        <v>99</v>
      </c>
      <c r="T58" s="345"/>
      <c r="U58" s="345"/>
      <c r="V58" s="345"/>
      <c r="W58" s="345"/>
      <c r="X58" s="345"/>
      <c r="Y58" s="345"/>
      <c r="Z58" s="345"/>
      <c r="AA58" s="345"/>
      <c r="AB58" s="346"/>
      <c r="AC58" s="347" t="s">
        <v>96</v>
      </c>
      <c r="AD58" s="348"/>
      <c r="AE58" s="348"/>
      <c r="AF58" s="348"/>
      <c r="AG58" s="348"/>
      <c r="AH58" s="348"/>
      <c r="AI58" s="348"/>
      <c r="AJ58" s="348"/>
      <c r="AK58" s="348"/>
      <c r="AL58" s="348"/>
      <c r="AM58" s="348"/>
      <c r="AN58" s="348"/>
      <c r="AO58" s="348"/>
      <c r="AP58" s="348"/>
      <c r="AQ58" s="348"/>
      <c r="AR58" s="348"/>
      <c r="AS58" s="348"/>
      <c r="AT58" s="348"/>
      <c r="AU58" s="348"/>
      <c r="AV58" s="349"/>
      <c r="AW58" s="116"/>
      <c r="AX58" s="114"/>
      <c r="AY58" s="114"/>
      <c r="AZ58" s="114"/>
      <c r="BA58" s="114"/>
      <c r="BB58" s="277"/>
      <c r="BC58" s="277"/>
      <c r="BD58" s="277"/>
      <c r="BE58" s="277"/>
      <c r="BF58" s="277"/>
      <c r="BH58" s="88"/>
    </row>
    <row r="59" spans="1:60" ht="9.9499999999999993" customHeight="1" x14ac:dyDescent="0.2">
      <c r="A59" s="88"/>
      <c r="C59" s="36"/>
      <c r="D59" s="36"/>
      <c r="E59" s="36"/>
      <c r="F59" s="36"/>
      <c r="G59" s="36"/>
      <c r="H59" s="36"/>
      <c r="I59" s="335" t="s">
        <v>101</v>
      </c>
      <c r="J59" s="336"/>
      <c r="K59" s="336"/>
      <c r="L59" s="336"/>
      <c r="M59" s="336"/>
      <c r="N59" s="336"/>
      <c r="O59" s="336"/>
      <c r="P59" s="336"/>
      <c r="Q59" s="336"/>
      <c r="R59" s="337"/>
      <c r="S59" s="338" t="s">
        <v>100</v>
      </c>
      <c r="T59" s="339"/>
      <c r="U59" s="339"/>
      <c r="V59" s="339"/>
      <c r="W59" s="339"/>
      <c r="X59" s="339"/>
      <c r="Y59" s="339"/>
      <c r="Z59" s="339"/>
      <c r="AA59" s="339"/>
      <c r="AB59" s="340"/>
      <c r="AC59" s="350" t="s">
        <v>103</v>
      </c>
      <c r="AD59" s="351"/>
      <c r="AE59" s="351"/>
      <c r="AF59" s="351"/>
      <c r="AG59" s="351"/>
      <c r="AH59" s="350" t="s">
        <v>104</v>
      </c>
      <c r="AI59" s="351"/>
      <c r="AJ59" s="351"/>
      <c r="AK59" s="351"/>
      <c r="AL59" s="351"/>
      <c r="AM59" s="350" t="s">
        <v>105</v>
      </c>
      <c r="AN59" s="351"/>
      <c r="AO59" s="351"/>
      <c r="AP59" s="351"/>
      <c r="AQ59" s="351"/>
      <c r="AR59" s="350" t="s">
        <v>106</v>
      </c>
      <c r="AS59" s="351"/>
      <c r="AT59" s="351"/>
      <c r="AU59" s="351"/>
      <c r="AV59" s="352"/>
      <c r="AW59" s="117"/>
      <c r="AX59" s="114"/>
      <c r="AY59" s="114"/>
      <c r="AZ59" s="114"/>
      <c r="BA59" s="114"/>
      <c r="BB59" s="36"/>
      <c r="BC59" s="36"/>
      <c r="BD59" s="36"/>
      <c r="BE59" s="36"/>
      <c r="BF59" s="36"/>
      <c r="BH59" s="88"/>
    </row>
    <row r="60" spans="1:60" ht="9.9499999999999993" customHeight="1" x14ac:dyDescent="0.2">
      <c r="A60" s="88"/>
      <c r="C60" s="36"/>
      <c r="D60" s="36"/>
      <c r="E60" s="36"/>
      <c r="F60" s="36"/>
      <c r="G60" s="36"/>
      <c r="H60" s="36"/>
      <c r="I60" s="335" t="s">
        <v>93</v>
      </c>
      <c r="J60" s="336"/>
      <c r="K60" s="336"/>
      <c r="L60" s="336"/>
      <c r="M60" s="336"/>
      <c r="N60" s="336"/>
      <c r="O60" s="336"/>
      <c r="P60" s="336"/>
      <c r="Q60" s="336"/>
      <c r="R60" s="337"/>
      <c r="S60" s="338" t="s">
        <v>94</v>
      </c>
      <c r="T60" s="339"/>
      <c r="U60" s="339"/>
      <c r="V60" s="339"/>
      <c r="W60" s="339"/>
      <c r="X60" s="339"/>
      <c r="Y60" s="339"/>
      <c r="Z60" s="339"/>
      <c r="AA60" s="339"/>
      <c r="AB60" s="340"/>
      <c r="AC60" s="333">
        <v>1</v>
      </c>
      <c r="AD60" s="333"/>
      <c r="AE60" s="333"/>
      <c r="AF60" s="333"/>
      <c r="AG60" s="333"/>
      <c r="AH60" s="333">
        <v>0.7</v>
      </c>
      <c r="AI60" s="333"/>
      <c r="AJ60" s="333"/>
      <c r="AK60" s="333"/>
      <c r="AL60" s="333"/>
      <c r="AM60" s="333">
        <v>0.4</v>
      </c>
      <c r="AN60" s="333"/>
      <c r="AO60" s="333"/>
      <c r="AP60" s="333"/>
      <c r="AQ60" s="333"/>
      <c r="AR60" s="333">
        <v>0.1</v>
      </c>
      <c r="AS60" s="333"/>
      <c r="AT60" s="333"/>
      <c r="AU60" s="333"/>
      <c r="AV60" s="334"/>
      <c r="AW60" s="118"/>
      <c r="AX60" s="115"/>
      <c r="AY60" s="115"/>
      <c r="AZ60" s="115"/>
      <c r="BA60" s="115"/>
      <c r="BB60" s="36"/>
      <c r="BC60" s="36"/>
      <c r="BD60" s="36"/>
      <c r="BE60" s="36"/>
      <c r="BF60" s="36"/>
      <c r="BH60" s="88"/>
    </row>
    <row r="61" spans="1:60" ht="9.9499999999999993" customHeight="1" x14ac:dyDescent="0.2">
      <c r="A61" s="88"/>
      <c r="C61" s="36"/>
      <c r="D61" s="36"/>
      <c r="E61" s="36"/>
      <c r="F61" s="36"/>
      <c r="G61" s="36"/>
      <c r="H61" s="36"/>
      <c r="I61" s="330" t="s">
        <v>54</v>
      </c>
      <c r="J61" s="331"/>
      <c r="K61" s="331"/>
      <c r="L61" s="331"/>
      <c r="M61" s="331"/>
      <c r="N61" s="331"/>
      <c r="O61" s="331"/>
      <c r="P61" s="331"/>
      <c r="Q61" s="331"/>
      <c r="R61" s="331"/>
      <c r="S61" s="332">
        <v>1</v>
      </c>
      <c r="T61" s="332"/>
      <c r="U61" s="332"/>
      <c r="V61" s="332"/>
      <c r="W61" s="332"/>
      <c r="X61" s="332"/>
      <c r="Y61" s="332"/>
      <c r="Z61" s="332"/>
      <c r="AA61" s="332"/>
      <c r="AB61" s="332"/>
      <c r="AC61" s="328">
        <v>1</v>
      </c>
      <c r="AD61" s="328"/>
      <c r="AE61" s="328"/>
      <c r="AF61" s="328"/>
      <c r="AG61" s="328"/>
      <c r="AH61" s="328">
        <v>0.7</v>
      </c>
      <c r="AI61" s="328"/>
      <c r="AJ61" s="328"/>
      <c r="AK61" s="328"/>
      <c r="AL61" s="328"/>
      <c r="AM61" s="328">
        <v>0.4</v>
      </c>
      <c r="AN61" s="328"/>
      <c r="AO61" s="328"/>
      <c r="AP61" s="328"/>
      <c r="AQ61" s="328"/>
      <c r="AR61" s="328">
        <v>0.1</v>
      </c>
      <c r="AS61" s="328"/>
      <c r="AT61" s="328"/>
      <c r="AU61" s="328"/>
      <c r="AV61" s="329"/>
      <c r="AW61" s="119"/>
      <c r="AX61" s="120"/>
      <c r="AY61" s="120"/>
      <c r="AZ61" s="120"/>
      <c r="BA61" s="120"/>
      <c r="BB61" s="36"/>
      <c r="BC61" s="36"/>
      <c r="BD61" s="36"/>
      <c r="BE61" s="36"/>
      <c r="BF61" s="36"/>
      <c r="BH61" s="88"/>
    </row>
    <row r="62" spans="1:60" ht="9.9499999999999993" customHeight="1" x14ac:dyDescent="0.2">
      <c r="A62" s="88"/>
      <c r="C62" s="36"/>
      <c r="D62" s="36"/>
      <c r="E62" s="36"/>
      <c r="F62" s="36"/>
      <c r="G62" s="36"/>
      <c r="H62" s="36"/>
      <c r="I62" s="330" t="s">
        <v>55</v>
      </c>
      <c r="J62" s="331"/>
      <c r="K62" s="331"/>
      <c r="L62" s="331"/>
      <c r="M62" s="331"/>
      <c r="N62" s="331"/>
      <c r="O62" s="331"/>
      <c r="P62" s="331"/>
      <c r="Q62" s="331"/>
      <c r="R62" s="331"/>
      <c r="S62" s="332">
        <v>0.8</v>
      </c>
      <c r="T62" s="332"/>
      <c r="U62" s="332"/>
      <c r="V62" s="332"/>
      <c r="W62" s="332"/>
      <c r="X62" s="332"/>
      <c r="Y62" s="332"/>
      <c r="Z62" s="332"/>
      <c r="AA62" s="332"/>
      <c r="AB62" s="332"/>
      <c r="AC62" s="328">
        <v>0.7</v>
      </c>
      <c r="AD62" s="328"/>
      <c r="AE62" s="328"/>
      <c r="AF62" s="328"/>
      <c r="AG62" s="328"/>
      <c r="AH62" s="328">
        <v>0.49</v>
      </c>
      <c r="AI62" s="328"/>
      <c r="AJ62" s="328"/>
      <c r="AK62" s="328"/>
      <c r="AL62" s="328"/>
      <c r="AM62" s="328">
        <v>0.28000000000000003</v>
      </c>
      <c r="AN62" s="328"/>
      <c r="AO62" s="328"/>
      <c r="AP62" s="328"/>
      <c r="AQ62" s="328"/>
      <c r="AR62" s="328">
        <v>7.0000000000000007E-2</v>
      </c>
      <c r="AS62" s="328"/>
      <c r="AT62" s="328"/>
      <c r="AU62" s="328"/>
      <c r="AV62" s="329"/>
      <c r="AW62" s="119"/>
      <c r="AX62" s="120"/>
      <c r="AY62" s="120"/>
      <c r="AZ62" s="120"/>
      <c r="BA62" s="120"/>
      <c r="BB62" s="36"/>
      <c r="BC62" s="36"/>
      <c r="BD62" s="36"/>
      <c r="BE62" s="36"/>
      <c r="BF62" s="36"/>
      <c r="BH62" s="88"/>
    </row>
    <row r="63" spans="1:60" ht="9.9499999999999993" customHeight="1" x14ac:dyDescent="0.2">
      <c r="A63" s="88"/>
      <c r="C63" s="36"/>
      <c r="D63" s="36"/>
      <c r="E63" s="36"/>
      <c r="F63" s="36"/>
      <c r="G63" s="36"/>
      <c r="H63" s="36"/>
      <c r="I63" s="330" t="s">
        <v>95</v>
      </c>
      <c r="J63" s="331"/>
      <c r="K63" s="331"/>
      <c r="L63" s="331"/>
      <c r="M63" s="331"/>
      <c r="N63" s="331"/>
      <c r="O63" s="331"/>
      <c r="P63" s="331"/>
      <c r="Q63" s="331"/>
      <c r="R63" s="331"/>
      <c r="S63" s="332">
        <v>0.4</v>
      </c>
      <c r="T63" s="332"/>
      <c r="U63" s="332"/>
      <c r="V63" s="332"/>
      <c r="W63" s="332"/>
      <c r="X63" s="332"/>
      <c r="Y63" s="332"/>
      <c r="Z63" s="332"/>
      <c r="AA63" s="332"/>
      <c r="AB63" s="332"/>
      <c r="AC63" s="328">
        <v>0.21</v>
      </c>
      <c r="AD63" s="328"/>
      <c r="AE63" s="328"/>
      <c r="AF63" s="328"/>
      <c r="AG63" s="328"/>
      <c r="AH63" s="328">
        <v>0.15</v>
      </c>
      <c r="AI63" s="328"/>
      <c r="AJ63" s="328"/>
      <c r="AK63" s="328"/>
      <c r="AL63" s="328"/>
      <c r="AM63" s="328">
        <v>0.08</v>
      </c>
      <c r="AN63" s="328"/>
      <c r="AO63" s="328"/>
      <c r="AP63" s="328"/>
      <c r="AQ63" s="328"/>
      <c r="AR63" s="328">
        <v>0.02</v>
      </c>
      <c r="AS63" s="328"/>
      <c r="AT63" s="328"/>
      <c r="AU63" s="328"/>
      <c r="AV63" s="329"/>
      <c r="AW63" s="119"/>
      <c r="AX63" s="120"/>
      <c r="AY63" s="120"/>
      <c r="AZ63" s="120"/>
      <c r="BA63" s="120"/>
      <c r="BB63" s="36"/>
      <c r="BC63" s="36"/>
      <c r="BD63" s="36"/>
      <c r="BE63" s="36"/>
      <c r="BF63" s="36"/>
      <c r="BH63" s="88"/>
    </row>
    <row r="64" spans="1:60" ht="9.9499999999999993" customHeight="1" x14ac:dyDescent="0.2">
      <c r="A64" s="88"/>
      <c r="BH64" s="88"/>
    </row>
    <row r="65" spans="1:60" ht="9.9499999999999993" customHeight="1" x14ac:dyDescent="0.2">
      <c r="A65" s="88"/>
      <c r="BH65" s="88"/>
    </row>
    <row r="66" spans="1:60" ht="12.75" customHeight="1" x14ac:dyDescent="0.2">
      <c r="A66" s="88"/>
      <c r="C66" s="353" t="s">
        <v>107</v>
      </c>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5"/>
      <c r="BH66" s="88"/>
    </row>
    <row r="67" spans="1:60" ht="12.75" customHeight="1" x14ac:dyDescent="0.2">
      <c r="A67" s="88"/>
      <c r="C67" s="356" t="s">
        <v>87</v>
      </c>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8"/>
      <c r="BH67" s="88"/>
    </row>
    <row r="68" spans="1:60" ht="9.9499999999999993" customHeight="1" x14ac:dyDescent="0.2">
      <c r="A68" s="88"/>
      <c r="BH68" s="88"/>
    </row>
    <row r="69" spans="1:60" ht="9.9499999999999993" customHeight="1" x14ac:dyDescent="0.2">
      <c r="A69" s="88"/>
      <c r="I69" s="341" t="s">
        <v>89</v>
      </c>
      <c r="J69" s="342"/>
      <c r="K69" s="342"/>
      <c r="L69" s="342"/>
      <c r="M69" s="342"/>
      <c r="N69" s="342"/>
      <c r="O69" s="342"/>
      <c r="P69" s="342"/>
      <c r="Q69" s="342"/>
      <c r="R69" s="343"/>
      <c r="S69" s="344" t="s">
        <v>99</v>
      </c>
      <c r="T69" s="345"/>
      <c r="U69" s="345"/>
      <c r="V69" s="345"/>
      <c r="W69" s="345"/>
      <c r="X69" s="345"/>
      <c r="Y69" s="345"/>
      <c r="Z69" s="345"/>
      <c r="AA69" s="345"/>
      <c r="AB69" s="346"/>
      <c r="AC69" s="347" t="s">
        <v>96</v>
      </c>
      <c r="AD69" s="348"/>
      <c r="AE69" s="348"/>
      <c r="AF69" s="348"/>
      <c r="AG69" s="348"/>
      <c r="AH69" s="348"/>
      <c r="AI69" s="348"/>
      <c r="AJ69" s="348"/>
      <c r="AK69" s="348"/>
      <c r="AL69" s="348"/>
      <c r="AM69" s="348"/>
      <c r="AN69" s="348"/>
      <c r="AO69" s="348"/>
      <c r="AP69" s="348"/>
      <c r="AQ69" s="348"/>
      <c r="AR69" s="348"/>
      <c r="AS69" s="348"/>
      <c r="AT69" s="348"/>
      <c r="AU69" s="348"/>
      <c r="AV69" s="349"/>
      <c r="BH69" s="88"/>
    </row>
    <row r="70" spans="1:60" ht="9.9499999999999993" customHeight="1" x14ac:dyDescent="0.2">
      <c r="A70" s="88"/>
      <c r="I70" s="335" t="s">
        <v>101</v>
      </c>
      <c r="J70" s="336"/>
      <c r="K70" s="336"/>
      <c r="L70" s="336"/>
      <c r="M70" s="336"/>
      <c r="N70" s="336"/>
      <c r="O70" s="336"/>
      <c r="P70" s="336"/>
      <c r="Q70" s="336"/>
      <c r="R70" s="337"/>
      <c r="S70" s="338" t="s">
        <v>100</v>
      </c>
      <c r="T70" s="339"/>
      <c r="U70" s="339"/>
      <c r="V70" s="339"/>
      <c r="W70" s="339"/>
      <c r="X70" s="339"/>
      <c r="Y70" s="339"/>
      <c r="Z70" s="339"/>
      <c r="AA70" s="339"/>
      <c r="AB70" s="340"/>
      <c r="AC70" s="350" t="s">
        <v>103</v>
      </c>
      <c r="AD70" s="351"/>
      <c r="AE70" s="351"/>
      <c r="AF70" s="351"/>
      <c r="AG70" s="351"/>
      <c r="AH70" s="350" t="s">
        <v>104</v>
      </c>
      <c r="AI70" s="351"/>
      <c r="AJ70" s="351"/>
      <c r="AK70" s="351"/>
      <c r="AL70" s="351"/>
      <c r="AM70" s="350" t="s">
        <v>105</v>
      </c>
      <c r="AN70" s="351"/>
      <c r="AO70" s="351"/>
      <c r="AP70" s="351"/>
      <c r="AQ70" s="351"/>
      <c r="AR70" s="350" t="s">
        <v>106</v>
      </c>
      <c r="AS70" s="351"/>
      <c r="AT70" s="351"/>
      <c r="AU70" s="351"/>
      <c r="AV70" s="352"/>
      <c r="AW70" s="91"/>
      <c r="AX70" s="36"/>
      <c r="BH70" s="88"/>
    </row>
    <row r="71" spans="1:60" ht="9.9499999999999993" customHeight="1" x14ac:dyDescent="0.2">
      <c r="A71" s="88"/>
      <c r="I71" s="335" t="s">
        <v>93</v>
      </c>
      <c r="J71" s="336"/>
      <c r="K71" s="336"/>
      <c r="L71" s="336"/>
      <c r="M71" s="336"/>
      <c r="N71" s="336"/>
      <c r="O71" s="336"/>
      <c r="P71" s="336"/>
      <c r="Q71" s="336"/>
      <c r="R71" s="337"/>
      <c r="S71" s="338" t="s">
        <v>94</v>
      </c>
      <c r="T71" s="339"/>
      <c r="U71" s="339"/>
      <c r="V71" s="339"/>
      <c r="W71" s="339"/>
      <c r="X71" s="339"/>
      <c r="Y71" s="339"/>
      <c r="Z71" s="339"/>
      <c r="AA71" s="339"/>
      <c r="AB71" s="340"/>
      <c r="AC71" s="333">
        <v>1</v>
      </c>
      <c r="AD71" s="333"/>
      <c r="AE71" s="333"/>
      <c r="AF71" s="333"/>
      <c r="AG71" s="333"/>
      <c r="AH71" s="333">
        <v>0.7</v>
      </c>
      <c r="AI71" s="333"/>
      <c r="AJ71" s="333"/>
      <c r="AK71" s="333"/>
      <c r="AL71" s="333"/>
      <c r="AM71" s="333">
        <v>0.4</v>
      </c>
      <c r="AN71" s="333"/>
      <c r="AO71" s="333"/>
      <c r="AP71" s="333"/>
      <c r="AQ71" s="333"/>
      <c r="AR71" s="333">
        <v>0.1</v>
      </c>
      <c r="AS71" s="333"/>
      <c r="AT71" s="333"/>
      <c r="AU71" s="333"/>
      <c r="AV71" s="334"/>
      <c r="AW71" s="91"/>
      <c r="AX71" s="36"/>
      <c r="BH71" s="88"/>
    </row>
    <row r="72" spans="1:60" ht="9.9499999999999993" customHeight="1" x14ac:dyDescent="0.2">
      <c r="A72" s="88"/>
      <c r="I72" s="330" t="s">
        <v>54</v>
      </c>
      <c r="J72" s="331"/>
      <c r="K72" s="331"/>
      <c r="L72" s="331"/>
      <c r="M72" s="331"/>
      <c r="N72" s="331"/>
      <c r="O72" s="331"/>
      <c r="P72" s="331"/>
      <c r="Q72" s="331"/>
      <c r="R72" s="331"/>
      <c r="S72" s="332">
        <v>1</v>
      </c>
      <c r="T72" s="332"/>
      <c r="U72" s="332"/>
      <c r="V72" s="332"/>
      <c r="W72" s="332"/>
      <c r="X72" s="332"/>
      <c r="Y72" s="332"/>
      <c r="Z72" s="332"/>
      <c r="AA72" s="332"/>
      <c r="AB72" s="332"/>
      <c r="AC72" s="328">
        <v>1</v>
      </c>
      <c r="AD72" s="328"/>
      <c r="AE72" s="328"/>
      <c r="AF72" s="328"/>
      <c r="AG72" s="328"/>
      <c r="AH72" s="328">
        <v>0.7</v>
      </c>
      <c r="AI72" s="328"/>
      <c r="AJ72" s="328"/>
      <c r="AK72" s="328"/>
      <c r="AL72" s="328"/>
      <c r="AM72" s="328">
        <v>0.4</v>
      </c>
      <c r="AN72" s="328"/>
      <c r="AO72" s="328"/>
      <c r="AP72" s="328"/>
      <c r="AQ72" s="328"/>
      <c r="AR72" s="328">
        <v>0.1</v>
      </c>
      <c r="AS72" s="328"/>
      <c r="AT72" s="328"/>
      <c r="AU72" s="328"/>
      <c r="AV72" s="329"/>
      <c r="AW72" s="91"/>
      <c r="AX72" s="36"/>
      <c r="BH72" s="88"/>
    </row>
    <row r="73" spans="1:60" ht="9.9499999999999993" customHeight="1" x14ac:dyDescent="0.2">
      <c r="A73" s="88"/>
      <c r="I73" s="330" t="s">
        <v>55</v>
      </c>
      <c r="J73" s="331"/>
      <c r="K73" s="331"/>
      <c r="L73" s="331"/>
      <c r="M73" s="331"/>
      <c r="N73" s="331"/>
      <c r="O73" s="331"/>
      <c r="P73" s="331"/>
      <c r="Q73" s="331"/>
      <c r="R73" s="331"/>
      <c r="S73" s="332">
        <v>0.6</v>
      </c>
      <c r="T73" s="332"/>
      <c r="U73" s="332"/>
      <c r="V73" s="332"/>
      <c r="W73" s="332"/>
      <c r="X73" s="332"/>
      <c r="Y73" s="332"/>
      <c r="Z73" s="332"/>
      <c r="AA73" s="332"/>
      <c r="AB73" s="332"/>
      <c r="AC73" s="328">
        <v>0.6</v>
      </c>
      <c r="AD73" s="328"/>
      <c r="AE73" s="328"/>
      <c r="AF73" s="328"/>
      <c r="AG73" s="328"/>
      <c r="AH73" s="328">
        <v>0.42</v>
      </c>
      <c r="AI73" s="328"/>
      <c r="AJ73" s="328"/>
      <c r="AK73" s="328"/>
      <c r="AL73" s="328"/>
      <c r="AM73" s="328">
        <v>0.24</v>
      </c>
      <c r="AN73" s="328"/>
      <c r="AO73" s="328"/>
      <c r="AP73" s="328"/>
      <c r="AQ73" s="328"/>
      <c r="AR73" s="328">
        <v>0.06</v>
      </c>
      <c r="AS73" s="328"/>
      <c r="AT73" s="328"/>
      <c r="AU73" s="328"/>
      <c r="AV73" s="329"/>
      <c r="AW73" s="91"/>
      <c r="AX73" s="36"/>
      <c r="BH73" s="88"/>
    </row>
    <row r="74" spans="1:60" ht="9.9499999999999993" customHeight="1" x14ac:dyDescent="0.2">
      <c r="A74" s="88"/>
      <c r="I74" s="330" t="s">
        <v>95</v>
      </c>
      <c r="J74" s="331"/>
      <c r="K74" s="331"/>
      <c r="L74" s="331"/>
      <c r="M74" s="331"/>
      <c r="N74" s="331"/>
      <c r="O74" s="331"/>
      <c r="P74" s="331"/>
      <c r="Q74" s="331"/>
      <c r="R74" s="331"/>
      <c r="S74" s="332">
        <v>0.1</v>
      </c>
      <c r="T74" s="332"/>
      <c r="U74" s="332"/>
      <c r="V74" s="332"/>
      <c r="W74" s="332"/>
      <c r="X74" s="332"/>
      <c r="Y74" s="332"/>
      <c r="Z74" s="332"/>
      <c r="AA74" s="332"/>
      <c r="AB74" s="332"/>
      <c r="AC74" s="328">
        <v>0.06</v>
      </c>
      <c r="AD74" s="328"/>
      <c r="AE74" s="328"/>
      <c r="AF74" s="328"/>
      <c r="AG74" s="328"/>
      <c r="AH74" s="328">
        <v>0.04</v>
      </c>
      <c r="AI74" s="328"/>
      <c r="AJ74" s="328"/>
      <c r="AK74" s="328"/>
      <c r="AL74" s="328"/>
      <c r="AM74" s="328">
        <v>0.02</v>
      </c>
      <c r="AN74" s="328"/>
      <c r="AO74" s="328"/>
      <c r="AP74" s="328"/>
      <c r="AQ74" s="328"/>
      <c r="AR74" s="328">
        <v>0.01</v>
      </c>
      <c r="AS74" s="328"/>
      <c r="AT74" s="328"/>
      <c r="AU74" s="328"/>
      <c r="AV74" s="329"/>
      <c r="AW74" s="91"/>
      <c r="AX74" s="36"/>
      <c r="BH74" s="88"/>
    </row>
    <row r="75" spans="1:60" ht="9.9499999999999993" customHeight="1" x14ac:dyDescent="0.2">
      <c r="A75" s="88"/>
      <c r="BH75" s="88"/>
    </row>
    <row r="76" spans="1:60" ht="9.9499999999999993" customHeight="1" x14ac:dyDescent="0.2">
      <c r="A76" s="88"/>
      <c r="BH76" s="88"/>
    </row>
    <row r="77" spans="1:60" ht="9.9499999999999993" customHeight="1" x14ac:dyDescent="0.2">
      <c r="A77" s="88"/>
      <c r="BH77" s="88"/>
    </row>
    <row r="78" spans="1:60" ht="9.9499999999999993" customHeight="1" x14ac:dyDescent="0.2">
      <c r="A78" s="88"/>
      <c r="BH78" s="88"/>
    </row>
    <row r="79" spans="1:60" ht="9.9499999999999993" customHeight="1" x14ac:dyDescent="0.2">
      <c r="A79" s="88"/>
      <c r="BH79" s="88"/>
    </row>
    <row r="80" spans="1:60" ht="9.9499999999999993" customHeight="1" x14ac:dyDescent="0.2">
      <c r="A80" s="88"/>
      <c r="BH80" s="88"/>
    </row>
    <row r="81" spans="1:60" ht="9.9499999999999993" customHeight="1" x14ac:dyDescent="0.2">
      <c r="A81" s="88"/>
      <c r="BH81" s="88"/>
    </row>
    <row r="82" spans="1:60" ht="9.9499999999999993" customHeight="1" x14ac:dyDescent="0.2">
      <c r="A82" s="88"/>
      <c r="BH82" s="88"/>
    </row>
    <row r="83" spans="1:60" ht="9.9499999999999993" customHeight="1" x14ac:dyDescent="0.2">
      <c r="A83" s="88"/>
      <c r="BH83" s="88"/>
    </row>
    <row r="84" spans="1:60" ht="9.9499999999999993" customHeight="1" x14ac:dyDescent="0.2">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112">
        <v>4</v>
      </c>
    </row>
    <row r="85" spans="1:60" x14ac:dyDescent="0.2">
      <c r="BH85" s="106"/>
    </row>
  </sheetData>
  <mergeCells count="155">
    <mergeCell ref="C20:BF21"/>
    <mergeCell ref="C23:I25"/>
    <mergeCell ref="J23:AD23"/>
    <mergeCell ref="AE23:AI23"/>
    <mergeCell ref="AK23:BA23"/>
    <mergeCell ref="BB23:BF23"/>
    <mergeCell ref="J24:AD24"/>
    <mergeCell ref="AE24:AI24"/>
    <mergeCell ref="AK24:BA24"/>
    <mergeCell ref="BB24:BF24"/>
    <mergeCell ref="J25:AD25"/>
    <mergeCell ref="AE25:AI25"/>
    <mergeCell ref="AK25:BA25"/>
    <mergeCell ref="BB25:BF25"/>
    <mergeCell ref="C31:BF31"/>
    <mergeCell ref="C32:BF32"/>
    <mergeCell ref="C45:BF45"/>
    <mergeCell ref="C44:BF44"/>
    <mergeCell ref="BB47:BF47"/>
    <mergeCell ref="S47:AB47"/>
    <mergeCell ref="I47:R47"/>
    <mergeCell ref="AC47:BA47"/>
    <mergeCell ref="P27:AJ28"/>
    <mergeCell ref="AL27:AR28"/>
    <mergeCell ref="AS27:BE28"/>
    <mergeCell ref="C2:BE2"/>
    <mergeCell ref="C3:BE3"/>
    <mergeCell ref="C4:J5"/>
    <mergeCell ref="AS4:BE4"/>
    <mergeCell ref="AS5:BE5"/>
    <mergeCell ref="K4:AR5"/>
    <mergeCell ref="C10:J10"/>
    <mergeCell ref="C8:J8"/>
    <mergeCell ref="C11:J11"/>
    <mergeCell ref="C9:J9"/>
    <mergeCell ref="K6:AR6"/>
    <mergeCell ref="K9:AR9"/>
    <mergeCell ref="K7:AR7"/>
    <mergeCell ref="K8:AR8"/>
    <mergeCell ref="K10:AR10"/>
    <mergeCell ref="K11:AR11"/>
    <mergeCell ref="C6:J6"/>
    <mergeCell ref="C7:J7"/>
    <mergeCell ref="AS6:BE6"/>
    <mergeCell ref="AS11:BE11"/>
    <mergeCell ref="AS9:BE9"/>
    <mergeCell ref="AS7:BE7"/>
    <mergeCell ref="AS10:BE10"/>
    <mergeCell ref="AS8:BE8"/>
    <mergeCell ref="S50:AB50"/>
    <mergeCell ref="S48:AB48"/>
    <mergeCell ref="S51:AB51"/>
    <mergeCell ref="S49:AB49"/>
    <mergeCell ref="I52:R52"/>
    <mergeCell ref="I50:R50"/>
    <mergeCell ref="I48:R48"/>
    <mergeCell ref="I49:R49"/>
    <mergeCell ref="I51:R51"/>
    <mergeCell ref="AW50:BA50"/>
    <mergeCell ref="AM50:AQ50"/>
    <mergeCell ref="AC50:AG50"/>
    <mergeCell ref="AW48:BA48"/>
    <mergeCell ref="AM48:AQ48"/>
    <mergeCell ref="AC48:AG48"/>
    <mergeCell ref="AW49:BA49"/>
    <mergeCell ref="AM49:AQ49"/>
    <mergeCell ref="AC49:AG49"/>
    <mergeCell ref="AR48:AV48"/>
    <mergeCell ref="AH48:AL48"/>
    <mergeCell ref="AR50:AV50"/>
    <mergeCell ref="AH50:AL50"/>
    <mergeCell ref="AR49:AV49"/>
    <mergeCell ref="AH49:AL49"/>
    <mergeCell ref="C55:BF55"/>
    <mergeCell ref="C56:BF56"/>
    <mergeCell ref="I58:R58"/>
    <mergeCell ref="S58:AB58"/>
    <mergeCell ref="BB58:BF58"/>
    <mergeCell ref="AR51:AV51"/>
    <mergeCell ref="AR52:AV52"/>
    <mergeCell ref="AW51:BA51"/>
    <mergeCell ref="AM51:AQ51"/>
    <mergeCell ref="AC51:AG51"/>
    <mergeCell ref="AC52:AG52"/>
    <mergeCell ref="AH51:AL51"/>
    <mergeCell ref="AH52:AL52"/>
    <mergeCell ref="AM52:AQ52"/>
    <mergeCell ref="AW52:BA52"/>
    <mergeCell ref="S52:AB52"/>
    <mergeCell ref="AC60:AG60"/>
    <mergeCell ref="AH60:AL60"/>
    <mergeCell ref="AM60:AQ60"/>
    <mergeCell ref="AR60:AV60"/>
    <mergeCell ref="I59:R59"/>
    <mergeCell ref="S59:AB59"/>
    <mergeCell ref="AC59:AG59"/>
    <mergeCell ref="AH59:AL59"/>
    <mergeCell ref="AM59:AQ59"/>
    <mergeCell ref="AR63:AV63"/>
    <mergeCell ref="AC58:AV58"/>
    <mergeCell ref="C66:BF66"/>
    <mergeCell ref="C67:BF67"/>
    <mergeCell ref="I63:R63"/>
    <mergeCell ref="S63:AB63"/>
    <mergeCell ref="AC63:AG63"/>
    <mergeCell ref="AH63:AL63"/>
    <mergeCell ref="AM63:AQ63"/>
    <mergeCell ref="AR61:AV61"/>
    <mergeCell ref="I62:R62"/>
    <mergeCell ref="S62:AB62"/>
    <mergeCell ref="AC62:AG62"/>
    <mergeCell ref="AH62:AL62"/>
    <mergeCell ref="AM62:AQ62"/>
    <mergeCell ref="AR62:AV62"/>
    <mergeCell ref="I61:R61"/>
    <mergeCell ref="S61:AB61"/>
    <mergeCell ref="AC61:AG61"/>
    <mergeCell ref="AH61:AL61"/>
    <mergeCell ref="AM61:AQ61"/>
    <mergeCell ref="AR59:AV59"/>
    <mergeCell ref="I60:R60"/>
    <mergeCell ref="S60:AB60"/>
    <mergeCell ref="I69:R69"/>
    <mergeCell ref="S69:AB69"/>
    <mergeCell ref="AC69:AV69"/>
    <mergeCell ref="I70:R70"/>
    <mergeCell ref="S70:AB70"/>
    <mergeCell ref="AC70:AG70"/>
    <mergeCell ref="AH70:AL70"/>
    <mergeCell ref="AM70:AQ70"/>
    <mergeCell ref="AR70:AV70"/>
    <mergeCell ref="AR71:AV71"/>
    <mergeCell ref="I72:R72"/>
    <mergeCell ref="S72:AB72"/>
    <mergeCell ref="AC72:AG72"/>
    <mergeCell ref="AH72:AL72"/>
    <mergeCell ref="AM72:AQ72"/>
    <mergeCell ref="AR72:AV72"/>
    <mergeCell ref="I71:R71"/>
    <mergeCell ref="S71:AB71"/>
    <mergeCell ref="AC71:AG71"/>
    <mergeCell ref="AH71:AL71"/>
    <mergeCell ref="AM71:AQ71"/>
    <mergeCell ref="AR73:AV73"/>
    <mergeCell ref="I74:R74"/>
    <mergeCell ref="S74:AB74"/>
    <mergeCell ref="AC74:AG74"/>
    <mergeCell ref="AH74:AL74"/>
    <mergeCell ref="AM74:AQ74"/>
    <mergeCell ref="AR74:AV74"/>
    <mergeCell ref="I73:R73"/>
    <mergeCell ref="S73:AB73"/>
    <mergeCell ref="AC73:AG73"/>
    <mergeCell ref="AH73:AL73"/>
    <mergeCell ref="AM73:AQ73"/>
  </mergeCells>
  <printOptions horizontalCentered="1" verticalCentered="1"/>
  <pageMargins left="0.51181102362204722" right="0" top="0" bottom="0"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9"/>
  <sheetViews>
    <sheetView topLeftCell="A59" zoomScale="150" zoomScaleNormal="150" workbookViewId="0">
      <selection activeCell="BE41" sqref="BE41"/>
    </sheetView>
  </sheetViews>
  <sheetFormatPr defaultRowHeight="12.75" x14ac:dyDescent="0.2"/>
  <cols>
    <col min="1" max="60" width="1.7109375" customWidth="1"/>
  </cols>
  <sheetData>
    <row r="1" spans="1:60" ht="9.9499999999999993" customHeight="1" x14ac:dyDescent="0.2">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row>
    <row r="2" spans="1:60" ht="15.75" customHeight="1" x14ac:dyDescent="0.2">
      <c r="A2" s="88"/>
      <c r="B2" s="378" t="s">
        <v>108</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8"/>
      <c r="BH2" s="88"/>
    </row>
    <row r="3" spans="1:60" ht="12.75" customHeight="1" x14ac:dyDescent="0.2">
      <c r="A3" s="88"/>
      <c r="B3" s="393" t="s">
        <v>109</v>
      </c>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5"/>
      <c r="BH3" s="88"/>
    </row>
    <row r="4" spans="1:60" ht="9.9499999999999993" customHeight="1" x14ac:dyDescent="0.2">
      <c r="A4" s="88"/>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88"/>
    </row>
    <row r="5" spans="1:60" ht="9.9499999999999993" customHeight="1" x14ac:dyDescent="0.2">
      <c r="A5" s="88"/>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88"/>
    </row>
    <row r="6" spans="1:60" ht="9.9499999999999993" customHeight="1" x14ac:dyDescent="0.2">
      <c r="A6" s="88"/>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88"/>
    </row>
    <row r="7" spans="1:60" ht="9.9499999999999993" customHeight="1" x14ac:dyDescent="0.2">
      <c r="A7" s="88"/>
      <c r="BH7" s="88"/>
    </row>
    <row r="8" spans="1:60" ht="9.9499999999999993" customHeight="1" x14ac:dyDescent="0.2">
      <c r="A8" s="88"/>
      <c r="BH8" s="88"/>
    </row>
    <row r="9" spans="1:60" ht="9.9499999999999993" customHeight="1" x14ac:dyDescent="0.2">
      <c r="A9" s="88"/>
      <c r="BH9" s="88"/>
    </row>
    <row r="10" spans="1:60" ht="9.9499999999999993" customHeight="1" x14ac:dyDescent="0.2">
      <c r="A10" s="88"/>
      <c r="BH10" s="88"/>
    </row>
    <row r="11" spans="1:60" ht="9.9499999999999993" customHeight="1" x14ac:dyDescent="0.2">
      <c r="A11" s="88"/>
      <c r="BH11" s="88"/>
    </row>
    <row r="12" spans="1:60" ht="9.9499999999999993" customHeight="1" x14ac:dyDescent="0.2">
      <c r="A12" s="88"/>
      <c r="BH12" s="88"/>
    </row>
    <row r="13" spans="1:60" ht="9.9499999999999993" customHeight="1" x14ac:dyDescent="0.2">
      <c r="A13" s="88"/>
      <c r="BH13" s="88"/>
    </row>
    <row r="14" spans="1:60" ht="9.9499999999999993" customHeight="1" x14ac:dyDescent="0.2">
      <c r="A14" s="88"/>
      <c r="BH14" s="88"/>
    </row>
    <row r="15" spans="1:60" ht="9.9499999999999993" customHeight="1" x14ac:dyDescent="0.2">
      <c r="A15" s="88"/>
      <c r="BH15" s="88"/>
    </row>
    <row r="16" spans="1:60" ht="11.25" customHeight="1" x14ac:dyDescent="0.2">
      <c r="A16" s="88"/>
      <c r="B16" s="85"/>
      <c r="C16" s="378" t="s">
        <v>129</v>
      </c>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8"/>
      <c r="BG16" s="85"/>
      <c r="BH16" s="88"/>
    </row>
    <row r="17" spans="1:60" ht="12" customHeight="1" x14ac:dyDescent="0.2">
      <c r="A17" s="88"/>
      <c r="C17" s="251" t="s">
        <v>110</v>
      </c>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3"/>
      <c r="BH17" s="88"/>
    </row>
    <row r="18" spans="1:60" ht="9.9499999999999993" customHeight="1" x14ac:dyDescent="0.2">
      <c r="A18" s="88"/>
      <c r="BH18" s="88"/>
    </row>
    <row r="19" spans="1:60" ht="9.9499999999999993" customHeight="1" x14ac:dyDescent="0.2">
      <c r="A19" s="88"/>
      <c r="BH19" s="88"/>
    </row>
    <row r="20" spans="1:60" ht="9.9499999999999993" customHeight="1" x14ac:dyDescent="0.2">
      <c r="A20" s="88"/>
      <c r="BH20" s="88"/>
    </row>
    <row r="21" spans="1:60" ht="9.9499999999999993" customHeight="1" x14ac:dyDescent="0.2">
      <c r="A21" s="88"/>
      <c r="BH21" s="88"/>
    </row>
    <row r="22" spans="1:60" ht="9.9499999999999993" customHeight="1" x14ac:dyDescent="0.2">
      <c r="A22" s="88"/>
      <c r="BH22" s="88"/>
    </row>
    <row r="23" spans="1:60" ht="9.9499999999999993" customHeight="1" x14ac:dyDescent="0.2">
      <c r="A23" s="88"/>
      <c r="BH23" s="88"/>
    </row>
    <row r="24" spans="1:60" ht="9.9499999999999993" customHeight="1" x14ac:dyDescent="0.2">
      <c r="A24" s="88"/>
      <c r="BH24" s="88"/>
    </row>
    <row r="25" spans="1:60" ht="9.9499999999999993" customHeight="1" x14ac:dyDescent="0.2">
      <c r="A25" s="88"/>
      <c r="BH25" s="88"/>
    </row>
    <row r="26" spans="1:60" ht="8.25" customHeight="1" x14ac:dyDescent="0.2">
      <c r="A26" s="88"/>
      <c r="BH26" s="88"/>
    </row>
    <row r="27" spans="1:60" ht="11.25" customHeight="1" x14ac:dyDescent="0.2">
      <c r="A27" s="88"/>
      <c r="C27" s="378" t="s">
        <v>111</v>
      </c>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8"/>
      <c r="BH27" s="88"/>
    </row>
    <row r="28" spans="1:60" ht="9.9499999999999993" customHeight="1" x14ac:dyDescent="0.2">
      <c r="A28" s="88"/>
      <c r="C28" s="251" t="s">
        <v>112</v>
      </c>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3"/>
      <c r="BH28" s="88"/>
    </row>
    <row r="29" spans="1:60" ht="9.9499999999999993" customHeight="1" x14ac:dyDescent="0.2">
      <c r="A29" s="88"/>
      <c r="BH29" s="88"/>
    </row>
    <row r="30" spans="1:60" ht="9.9499999999999993" customHeight="1" x14ac:dyDescent="0.2">
      <c r="A30" s="88"/>
      <c r="I30" s="85"/>
      <c r="J30" s="396"/>
      <c r="K30" s="282"/>
      <c r="L30" s="282"/>
      <c r="M30" s="282"/>
      <c r="N30" s="282"/>
      <c r="O30" s="282"/>
      <c r="P30" s="282"/>
      <c r="Q30" s="397" t="s">
        <v>120</v>
      </c>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9"/>
      <c r="AS30" s="85"/>
      <c r="BH30" s="88"/>
    </row>
    <row r="31" spans="1:60" ht="9.9499999999999993" customHeight="1" x14ac:dyDescent="0.2">
      <c r="A31" s="88"/>
      <c r="J31" s="400" t="s">
        <v>94</v>
      </c>
      <c r="K31" s="401"/>
      <c r="L31" s="401"/>
      <c r="M31" s="401"/>
      <c r="N31" s="401"/>
      <c r="O31" s="401"/>
      <c r="P31" s="402"/>
      <c r="Q31" s="403" t="s">
        <v>121</v>
      </c>
      <c r="R31" s="403"/>
      <c r="S31" s="403"/>
      <c r="T31" s="403"/>
      <c r="U31" s="403"/>
      <c r="V31" s="403"/>
      <c r="W31" s="404"/>
      <c r="X31" s="405" t="s">
        <v>123</v>
      </c>
      <c r="Y31" s="403"/>
      <c r="Z31" s="403"/>
      <c r="AA31" s="403"/>
      <c r="AB31" s="403"/>
      <c r="AC31" s="403"/>
      <c r="AD31" s="404"/>
      <c r="AE31" s="405" t="s">
        <v>125</v>
      </c>
      <c r="AF31" s="403"/>
      <c r="AG31" s="403"/>
      <c r="AH31" s="403"/>
      <c r="AI31" s="403"/>
      <c r="AJ31" s="403"/>
      <c r="AK31" s="404"/>
      <c r="AL31" s="405" t="s">
        <v>127</v>
      </c>
      <c r="AM31" s="403"/>
      <c r="AN31" s="403"/>
      <c r="AO31" s="403"/>
      <c r="AP31" s="403"/>
      <c r="AQ31" s="403"/>
      <c r="AR31" s="404"/>
      <c r="BH31" s="88"/>
    </row>
    <row r="32" spans="1:60" ht="9.9499999999999993" customHeight="1" x14ac:dyDescent="0.2">
      <c r="A32" s="88"/>
      <c r="J32" s="406" t="s">
        <v>113</v>
      </c>
      <c r="K32" s="407"/>
      <c r="L32" s="407"/>
      <c r="M32" s="407"/>
      <c r="N32" s="407"/>
      <c r="O32" s="407"/>
      <c r="P32" s="408"/>
      <c r="Q32" s="398" t="s">
        <v>122</v>
      </c>
      <c r="R32" s="398"/>
      <c r="S32" s="398"/>
      <c r="T32" s="398"/>
      <c r="U32" s="398"/>
      <c r="V32" s="398"/>
      <c r="W32" s="399"/>
      <c r="X32" s="397" t="s">
        <v>124</v>
      </c>
      <c r="Y32" s="398"/>
      <c r="Z32" s="398"/>
      <c r="AA32" s="398"/>
      <c r="AB32" s="398"/>
      <c r="AC32" s="398"/>
      <c r="AD32" s="399"/>
      <c r="AE32" s="397" t="s">
        <v>126</v>
      </c>
      <c r="AF32" s="398"/>
      <c r="AG32" s="398"/>
      <c r="AH32" s="398"/>
      <c r="AI32" s="398"/>
      <c r="AJ32" s="398"/>
      <c r="AK32" s="399"/>
      <c r="AL32" s="397" t="s">
        <v>128</v>
      </c>
      <c r="AM32" s="398"/>
      <c r="AN32" s="398"/>
      <c r="AO32" s="398"/>
      <c r="AP32" s="398"/>
      <c r="AQ32" s="398"/>
      <c r="AR32" s="399"/>
      <c r="BH32" s="88"/>
    </row>
    <row r="33" spans="1:60" ht="9.9499999999999993" customHeight="1" x14ac:dyDescent="0.2">
      <c r="A33" s="88"/>
      <c r="J33" s="409" t="s">
        <v>119</v>
      </c>
      <c r="K33" s="410"/>
      <c r="L33" s="410"/>
      <c r="M33" s="410"/>
      <c r="N33" s="410"/>
      <c r="O33" s="410"/>
      <c r="P33" s="411"/>
      <c r="Q33" s="412">
        <v>1</v>
      </c>
      <c r="R33" s="413"/>
      <c r="S33" s="413"/>
      <c r="T33" s="413"/>
      <c r="U33" s="413"/>
      <c r="V33" s="413"/>
      <c r="W33" s="414"/>
      <c r="X33" s="412">
        <v>0.75</v>
      </c>
      <c r="Y33" s="413"/>
      <c r="Z33" s="413"/>
      <c r="AA33" s="413"/>
      <c r="AB33" s="413"/>
      <c r="AC33" s="413"/>
      <c r="AD33" s="414"/>
      <c r="AE33" s="412">
        <v>0.5</v>
      </c>
      <c r="AF33" s="413"/>
      <c r="AG33" s="413"/>
      <c r="AH33" s="413"/>
      <c r="AI33" s="413"/>
      <c r="AJ33" s="413"/>
      <c r="AK33" s="414"/>
      <c r="AL33" s="412">
        <v>0.2</v>
      </c>
      <c r="AM33" s="413"/>
      <c r="AN33" s="413"/>
      <c r="AO33" s="413"/>
      <c r="AP33" s="413"/>
      <c r="AQ33" s="413"/>
      <c r="AR33" s="414"/>
      <c r="BH33" s="88"/>
    </row>
    <row r="34" spans="1:60" ht="9.9499999999999993" customHeight="1" x14ac:dyDescent="0.2">
      <c r="A34" s="88"/>
      <c r="J34" s="415" t="s">
        <v>114</v>
      </c>
      <c r="K34" s="416"/>
      <c r="L34" s="416"/>
      <c r="M34" s="416"/>
      <c r="N34" s="416"/>
      <c r="O34" s="416"/>
      <c r="P34" s="417"/>
      <c r="Q34" s="412">
        <v>0.8</v>
      </c>
      <c r="R34" s="413"/>
      <c r="S34" s="413"/>
      <c r="T34" s="413"/>
      <c r="U34" s="413"/>
      <c r="V34" s="413"/>
      <c r="W34" s="414"/>
      <c r="X34" s="412">
        <v>0.6</v>
      </c>
      <c r="Y34" s="413"/>
      <c r="Z34" s="413"/>
      <c r="AA34" s="413"/>
      <c r="AB34" s="413"/>
      <c r="AC34" s="413"/>
      <c r="AD34" s="414"/>
      <c r="AE34" s="412">
        <v>0.4</v>
      </c>
      <c r="AF34" s="413"/>
      <c r="AG34" s="413"/>
      <c r="AH34" s="413"/>
      <c r="AI34" s="413"/>
      <c r="AJ34" s="413"/>
      <c r="AK34" s="414"/>
      <c r="AL34" s="412">
        <v>0.16</v>
      </c>
      <c r="AM34" s="413"/>
      <c r="AN34" s="413"/>
      <c r="AO34" s="413"/>
      <c r="AP34" s="413"/>
      <c r="AQ34" s="413"/>
      <c r="AR34" s="414"/>
      <c r="BH34" s="88"/>
    </row>
    <row r="35" spans="1:60" ht="9.9499999999999993" customHeight="1" x14ac:dyDescent="0.2">
      <c r="A35" s="88"/>
      <c r="J35" s="415" t="s">
        <v>115</v>
      </c>
      <c r="K35" s="416"/>
      <c r="L35" s="416"/>
      <c r="M35" s="416"/>
      <c r="N35" s="416"/>
      <c r="O35" s="416"/>
      <c r="P35" s="417"/>
      <c r="Q35" s="412">
        <v>0.6</v>
      </c>
      <c r="R35" s="413"/>
      <c r="S35" s="413"/>
      <c r="T35" s="413"/>
      <c r="U35" s="413"/>
      <c r="V35" s="413"/>
      <c r="W35" s="414"/>
      <c r="X35" s="412">
        <v>0.45</v>
      </c>
      <c r="Y35" s="413"/>
      <c r="Z35" s="413"/>
      <c r="AA35" s="413"/>
      <c r="AB35" s="413"/>
      <c r="AC35" s="413"/>
      <c r="AD35" s="414"/>
      <c r="AE35" s="412">
        <v>0.3</v>
      </c>
      <c r="AF35" s="413"/>
      <c r="AG35" s="413"/>
      <c r="AH35" s="413"/>
      <c r="AI35" s="413"/>
      <c r="AJ35" s="413"/>
      <c r="AK35" s="414"/>
      <c r="AL35" s="412">
        <v>0.12</v>
      </c>
      <c r="AM35" s="413"/>
      <c r="AN35" s="413"/>
      <c r="AO35" s="413"/>
      <c r="AP35" s="413"/>
      <c r="AQ35" s="413"/>
      <c r="AR35" s="414"/>
      <c r="BH35" s="88"/>
    </row>
    <row r="36" spans="1:60" ht="9.9499999999999993" customHeight="1" x14ac:dyDescent="0.2">
      <c r="A36" s="88"/>
      <c r="J36" s="415" t="s">
        <v>116</v>
      </c>
      <c r="K36" s="416"/>
      <c r="L36" s="416"/>
      <c r="M36" s="416"/>
      <c r="N36" s="416"/>
      <c r="O36" s="416"/>
      <c r="P36" s="417"/>
      <c r="Q36" s="412">
        <v>0.4</v>
      </c>
      <c r="R36" s="413"/>
      <c r="S36" s="413"/>
      <c r="T36" s="413"/>
      <c r="U36" s="413"/>
      <c r="V36" s="413"/>
      <c r="W36" s="414"/>
      <c r="X36" s="412">
        <v>0.3</v>
      </c>
      <c r="Y36" s="413"/>
      <c r="Z36" s="413"/>
      <c r="AA36" s="413"/>
      <c r="AB36" s="413"/>
      <c r="AC36" s="413"/>
      <c r="AD36" s="414"/>
      <c r="AE36" s="412">
        <v>0.2</v>
      </c>
      <c r="AF36" s="413"/>
      <c r="AG36" s="413"/>
      <c r="AH36" s="413"/>
      <c r="AI36" s="413"/>
      <c r="AJ36" s="413"/>
      <c r="AK36" s="414"/>
      <c r="AL36" s="412">
        <v>0.08</v>
      </c>
      <c r="AM36" s="413"/>
      <c r="AN36" s="413"/>
      <c r="AO36" s="413"/>
      <c r="AP36" s="413"/>
      <c r="AQ36" s="413"/>
      <c r="AR36" s="414"/>
      <c r="BH36" s="88"/>
    </row>
    <row r="37" spans="1:60" ht="9.9499999999999993" customHeight="1" x14ac:dyDescent="0.2">
      <c r="A37" s="88"/>
      <c r="J37" s="415" t="s">
        <v>117</v>
      </c>
      <c r="K37" s="416"/>
      <c r="L37" s="416"/>
      <c r="M37" s="416"/>
      <c r="N37" s="416"/>
      <c r="O37" s="416"/>
      <c r="P37" s="417"/>
      <c r="Q37" s="412">
        <v>0.2</v>
      </c>
      <c r="R37" s="413"/>
      <c r="S37" s="413"/>
      <c r="T37" s="413"/>
      <c r="U37" s="413"/>
      <c r="V37" s="413"/>
      <c r="W37" s="414"/>
      <c r="X37" s="412">
        <v>0.15</v>
      </c>
      <c r="Y37" s="413"/>
      <c r="Z37" s="413"/>
      <c r="AA37" s="413"/>
      <c r="AB37" s="413"/>
      <c r="AC37" s="413"/>
      <c r="AD37" s="414"/>
      <c r="AE37" s="412">
        <v>0.1</v>
      </c>
      <c r="AF37" s="413"/>
      <c r="AG37" s="413"/>
      <c r="AH37" s="413"/>
      <c r="AI37" s="413"/>
      <c r="AJ37" s="413"/>
      <c r="AK37" s="414"/>
      <c r="AL37" s="412">
        <v>0.04</v>
      </c>
      <c r="AM37" s="413"/>
      <c r="AN37" s="413"/>
      <c r="AO37" s="413"/>
      <c r="AP37" s="413"/>
      <c r="AQ37" s="413"/>
      <c r="AR37" s="414"/>
      <c r="BH37" s="88"/>
    </row>
    <row r="38" spans="1:60" ht="9.9499999999999993" customHeight="1" x14ac:dyDescent="0.2">
      <c r="A38" s="88"/>
      <c r="J38" s="415" t="s">
        <v>118</v>
      </c>
      <c r="K38" s="416"/>
      <c r="L38" s="416"/>
      <c r="M38" s="416"/>
      <c r="N38" s="416"/>
      <c r="O38" s="416"/>
      <c r="P38" s="417"/>
      <c r="Q38" s="412">
        <v>0</v>
      </c>
      <c r="R38" s="413"/>
      <c r="S38" s="413"/>
      <c r="T38" s="413"/>
      <c r="U38" s="413"/>
      <c r="V38" s="413"/>
      <c r="W38" s="414"/>
      <c r="X38" s="412">
        <v>0</v>
      </c>
      <c r="Y38" s="413"/>
      <c r="Z38" s="413"/>
      <c r="AA38" s="413"/>
      <c r="AB38" s="413"/>
      <c r="AC38" s="413"/>
      <c r="AD38" s="414"/>
      <c r="AE38" s="412">
        <v>0</v>
      </c>
      <c r="AF38" s="413"/>
      <c r="AG38" s="413"/>
      <c r="AH38" s="413"/>
      <c r="AI38" s="413"/>
      <c r="AJ38" s="413"/>
      <c r="AK38" s="414"/>
      <c r="AL38" s="412">
        <v>0</v>
      </c>
      <c r="AM38" s="413"/>
      <c r="AN38" s="413"/>
      <c r="AO38" s="413"/>
      <c r="AP38" s="413"/>
      <c r="AQ38" s="413"/>
      <c r="AR38" s="414"/>
      <c r="BH38" s="88"/>
    </row>
    <row r="39" spans="1:60" ht="9.9499999999999993" customHeight="1" x14ac:dyDescent="0.2">
      <c r="A39" s="88"/>
      <c r="J39" s="122"/>
      <c r="K39" s="122"/>
      <c r="L39" s="122"/>
      <c r="M39" s="122"/>
      <c r="N39" s="122"/>
      <c r="O39" s="122"/>
      <c r="P39" s="122"/>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BH39" s="88"/>
    </row>
    <row r="40" spans="1:60" ht="9.9499999999999993" customHeight="1" x14ac:dyDescent="0.2">
      <c r="A40" s="88"/>
      <c r="J40" s="122"/>
      <c r="K40" s="122"/>
      <c r="L40" s="122"/>
      <c r="M40" s="122"/>
      <c r="N40" s="122"/>
      <c r="O40" s="122"/>
      <c r="P40" s="122"/>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BH40" s="88"/>
    </row>
    <row r="41" spans="1:60" ht="12.75" customHeight="1" x14ac:dyDescent="0.2">
      <c r="A41" s="88"/>
      <c r="BH41" s="88"/>
    </row>
    <row r="42" spans="1:60" ht="13.5" customHeight="1" x14ac:dyDescent="0.2">
      <c r="A42" s="88"/>
      <c r="C42" s="418" t="s">
        <v>130</v>
      </c>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H42" s="88"/>
    </row>
    <row r="43" spans="1:60" ht="13.5" customHeight="1" x14ac:dyDescent="0.2">
      <c r="A43" s="88"/>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H43" s="88"/>
    </row>
    <row r="44" spans="1:60" ht="9.9499999999999993" customHeight="1" x14ac:dyDescent="0.2">
      <c r="A44" s="88"/>
      <c r="BH44" s="88"/>
    </row>
    <row r="45" spans="1:60" ht="9.9499999999999993" customHeight="1" x14ac:dyDescent="0.2">
      <c r="A45" s="88"/>
      <c r="BH45" s="88"/>
    </row>
    <row r="46" spans="1:60" ht="9.9499999999999993" customHeight="1" x14ac:dyDescent="0.2">
      <c r="A46" s="88"/>
      <c r="BH46" s="88"/>
    </row>
    <row r="47" spans="1:60" ht="9.9499999999999993" customHeight="1" x14ac:dyDescent="0.2">
      <c r="A47" s="88"/>
      <c r="BH47" s="88"/>
    </row>
    <row r="48" spans="1:60" ht="9.9499999999999993" customHeight="1" x14ac:dyDescent="0.2">
      <c r="A48" s="88"/>
      <c r="BH48" s="88"/>
    </row>
    <row r="49" spans="1:60" ht="9.9499999999999993" customHeight="1" x14ac:dyDescent="0.2">
      <c r="A49" s="88"/>
      <c r="BH49" s="88"/>
    </row>
    <row r="50" spans="1:60" ht="9.9499999999999993" customHeight="1" x14ac:dyDescent="0.2">
      <c r="A50" s="88"/>
      <c r="BH50" s="88"/>
    </row>
    <row r="51" spans="1:60" ht="9.9499999999999993" customHeight="1" x14ac:dyDescent="0.2">
      <c r="A51" s="88"/>
      <c r="BH51" s="88"/>
    </row>
    <row r="52" spans="1:60" ht="9.9499999999999993" customHeight="1" x14ac:dyDescent="0.2">
      <c r="A52" s="88"/>
      <c r="BH52" s="88"/>
    </row>
    <row r="53" spans="1:60" ht="9.9499999999999993" customHeight="1" x14ac:dyDescent="0.2">
      <c r="A53" s="88"/>
      <c r="BH53" s="88"/>
    </row>
    <row r="54" spans="1:60" ht="9.9499999999999993" customHeight="1" x14ac:dyDescent="0.2">
      <c r="A54" s="88"/>
      <c r="BH54" s="88"/>
    </row>
    <row r="55" spans="1:60" ht="9.9499999999999993" customHeight="1" x14ac:dyDescent="0.2">
      <c r="A55" s="88"/>
      <c r="BH55" s="88"/>
    </row>
    <row r="56" spans="1:60" ht="9.9499999999999993" customHeight="1" x14ac:dyDescent="0.2">
      <c r="A56" s="88"/>
      <c r="BH56" s="88"/>
    </row>
    <row r="57" spans="1:60" ht="9.9499999999999993" customHeight="1" x14ac:dyDescent="0.2">
      <c r="A57" s="88"/>
      <c r="BH57" s="88"/>
    </row>
    <row r="58" spans="1:60" ht="9.9499999999999993" customHeight="1" x14ac:dyDescent="0.2">
      <c r="A58" s="88"/>
      <c r="BH58" s="88"/>
    </row>
    <row r="59" spans="1:60" ht="9.9499999999999993" customHeight="1" x14ac:dyDescent="0.2">
      <c r="A59" s="88"/>
      <c r="BH59" s="88"/>
    </row>
    <row r="60" spans="1:60" ht="9.9499999999999993" customHeight="1" x14ac:dyDescent="0.2">
      <c r="A60" s="88"/>
      <c r="BH60" s="88"/>
    </row>
    <row r="61" spans="1:60" ht="9.9499999999999993" customHeight="1" x14ac:dyDescent="0.2">
      <c r="A61" s="88"/>
      <c r="BH61" s="88"/>
    </row>
    <row r="62" spans="1:60" ht="9.9499999999999993" customHeight="1" x14ac:dyDescent="0.2">
      <c r="A62" s="88"/>
      <c r="BH62" s="88"/>
    </row>
    <row r="63" spans="1:60" ht="9.9499999999999993" customHeight="1" x14ac:dyDescent="0.2">
      <c r="A63" s="88"/>
      <c r="BH63" s="88"/>
    </row>
    <row r="64" spans="1:60" ht="9.9499999999999993" customHeight="1" x14ac:dyDescent="0.2">
      <c r="A64" s="88"/>
      <c r="BH64" s="88"/>
    </row>
    <row r="65" spans="1:60" ht="9.9499999999999993" customHeight="1" x14ac:dyDescent="0.2">
      <c r="A65" s="88"/>
      <c r="BH65" s="88"/>
    </row>
    <row r="66" spans="1:60" ht="9.9499999999999993" customHeight="1" x14ac:dyDescent="0.2">
      <c r="A66" s="88"/>
      <c r="BH66" s="88"/>
    </row>
    <row r="67" spans="1:60" ht="9.9499999999999993" customHeight="1" x14ac:dyDescent="0.2">
      <c r="A67" s="88"/>
      <c r="BH67" s="88"/>
    </row>
    <row r="68" spans="1:60" ht="9.9499999999999993" customHeight="1" x14ac:dyDescent="0.2">
      <c r="A68" s="88"/>
      <c r="BH68" s="88"/>
    </row>
    <row r="69" spans="1:60" ht="9.9499999999999993" customHeight="1" x14ac:dyDescent="0.2">
      <c r="A69" s="88"/>
      <c r="BH69" s="88"/>
    </row>
    <row r="70" spans="1:60" ht="9.9499999999999993" customHeight="1" x14ac:dyDescent="0.2">
      <c r="A70" s="88"/>
      <c r="BH70" s="88"/>
    </row>
    <row r="71" spans="1:60" ht="9.9499999999999993" customHeight="1" x14ac:dyDescent="0.2">
      <c r="A71" s="88"/>
      <c r="BH71" s="88"/>
    </row>
    <row r="72" spans="1:60" ht="9.9499999999999993" customHeight="1" x14ac:dyDescent="0.2">
      <c r="A72" s="88"/>
      <c r="BH72" s="88"/>
    </row>
    <row r="73" spans="1:60" ht="9.9499999999999993" customHeight="1" x14ac:dyDescent="0.2">
      <c r="A73" s="88"/>
      <c r="BH73" s="88"/>
    </row>
    <row r="74" spans="1:60" ht="9.9499999999999993" customHeight="1" x14ac:dyDescent="0.2">
      <c r="A74" s="88"/>
      <c r="BH74" s="88"/>
    </row>
    <row r="75" spans="1:60" ht="9.9499999999999993" customHeight="1" x14ac:dyDescent="0.2">
      <c r="A75" s="88"/>
      <c r="BH75" s="88"/>
    </row>
    <row r="76" spans="1:60" ht="9.9499999999999993" customHeight="1" x14ac:dyDescent="0.2">
      <c r="A76" s="88"/>
      <c r="BH76" s="88"/>
    </row>
    <row r="77" spans="1:60" ht="9.9499999999999993" customHeight="1" x14ac:dyDescent="0.2">
      <c r="A77" s="88"/>
      <c r="BH77" s="88"/>
    </row>
    <row r="78" spans="1:60" ht="9.9499999999999993" customHeight="1" x14ac:dyDescent="0.2">
      <c r="A78" s="88"/>
      <c r="BH78" s="88"/>
    </row>
    <row r="79" spans="1:60" ht="9.9499999999999993" customHeight="1" x14ac:dyDescent="0.2">
      <c r="A79" s="88"/>
      <c r="BH79" s="88"/>
    </row>
    <row r="80" spans="1:60" ht="9.9499999999999993" customHeight="1" x14ac:dyDescent="0.2">
      <c r="A80" s="88"/>
      <c r="BH80" s="88"/>
    </row>
    <row r="81" spans="1:60" ht="9.9499999999999993" customHeight="1" x14ac:dyDescent="0.2">
      <c r="A81" s="88"/>
      <c r="BH81" s="88"/>
    </row>
    <row r="82" spans="1:60" ht="9.9499999999999993" customHeight="1" x14ac:dyDescent="0.2">
      <c r="A82" s="88"/>
      <c r="BH82" s="88"/>
    </row>
    <row r="83" spans="1:60" ht="9.9499999999999993" customHeight="1" x14ac:dyDescent="0.2">
      <c r="A83" s="88"/>
      <c r="BH83" s="88"/>
    </row>
    <row r="84" spans="1:60" ht="9.9499999999999993" customHeight="1" x14ac:dyDescent="0.2">
      <c r="A84" s="88"/>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c r="AZ84" s="272"/>
      <c r="BA84" s="272"/>
      <c r="BB84" s="272"/>
      <c r="BC84" s="272"/>
      <c r="BD84" s="272"/>
      <c r="BE84" s="272"/>
      <c r="BF84" s="272"/>
      <c r="BG84" s="272"/>
      <c r="BH84" s="126">
        <v>5</v>
      </c>
    </row>
    <row r="85" spans="1:60" ht="9.9499999999999993" customHeight="1" x14ac:dyDescent="0.2">
      <c r="A85" s="106"/>
      <c r="BH85" s="106"/>
    </row>
    <row r="86" spans="1:60" ht="9.9499999999999993" customHeight="1" x14ac:dyDescent="0.2">
      <c r="A86" s="106"/>
      <c r="BH86" s="106"/>
    </row>
    <row r="87" spans="1:60" ht="9.9499999999999993" customHeight="1" x14ac:dyDescent="0.2">
      <c r="A87" s="106"/>
      <c r="BH87" s="106"/>
    </row>
    <row r="88" spans="1:60" ht="9.9499999999999993" customHeight="1" x14ac:dyDescent="0.2">
      <c r="A88" s="106"/>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BH88" s="106"/>
    </row>
    <row r="89" spans="1:60" ht="9.9499999999999993" customHeight="1" x14ac:dyDescent="0.2">
      <c r="A89" s="106"/>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06"/>
    </row>
  </sheetData>
  <mergeCells count="51">
    <mergeCell ref="C42:BF42"/>
    <mergeCell ref="B84:BG84"/>
    <mergeCell ref="J38:P38"/>
    <mergeCell ref="Q38:W38"/>
    <mergeCell ref="X38:AD38"/>
    <mergeCell ref="AE38:AK38"/>
    <mergeCell ref="AL38:AR38"/>
    <mergeCell ref="J37:P37"/>
    <mergeCell ref="Q37:W37"/>
    <mergeCell ref="X37:AD37"/>
    <mergeCell ref="AE37:AK37"/>
    <mergeCell ref="AL37:AR37"/>
    <mergeCell ref="J36:P36"/>
    <mergeCell ref="Q36:W36"/>
    <mergeCell ref="X36:AD36"/>
    <mergeCell ref="AE36:AK36"/>
    <mergeCell ref="AL36:AR36"/>
    <mergeCell ref="J35:P35"/>
    <mergeCell ref="Q35:W35"/>
    <mergeCell ref="X35:AD35"/>
    <mergeCell ref="AE35:AK35"/>
    <mergeCell ref="AL35:AR35"/>
    <mergeCell ref="J34:P34"/>
    <mergeCell ref="Q34:W34"/>
    <mergeCell ref="X34:AD34"/>
    <mergeCell ref="AE34:AK34"/>
    <mergeCell ref="AL34:AR34"/>
    <mergeCell ref="J33:P33"/>
    <mergeCell ref="Q33:W33"/>
    <mergeCell ref="X33:AD33"/>
    <mergeCell ref="AE33:AK33"/>
    <mergeCell ref="AL33:AR33"/>
    <mergeCell ref="J32:P32"/>
    <mergeCell ref="Q32:W32"/>
    <mergeCell ref="X32:AD32"/>
    <mergeCell ref="AE32:AK32"/>
    <mergeCell ref="AL32:AR32"/>
    <mergeCell ref="C27:BF27"/>
    <mergeCell ref="C28:BF28"/>
    <mergeCell ref="J30:P30"/>
    <mergeCell ref="Q30:AR30"/>
    <mergeCell ref="J31:P31"/>
    <mergeCell ref="Q31:W31"/>
    <mergeCell ref="X31:AD31"/>
    <mergeCell ref="AE31:AK31"/>
    <mergeCell ref="AL31:AR31"/>
    <mergeCell ref="B4:BG6"/>
    <mergeCell ref="B3:BG3"/>
    <mergeCell ref="B2:BG2"/>
    <mergeCell ref="C16:BF16"/>
    <mergeCell ref="C17:BF17"/>
  </mergeCells>
  <printOptions horizontalCentered="1" verticalCentered="1"/>
  <pageMargins left="0.51181102362204722" right="0" top="0" bottom="0"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topLeftCell="B60" zoomScale="190" zoomScaleNormal="190" workbookViewId="0">
      <selection activeCell="B3" sqref="B3:BG3"/>
    </sheetView>
  </sheetViews>
  <sheetFormatPr defaultRowHeight="12.75" x14ac:dyDescent="0.2"/>
  <cols>
    <col min="1" max="60" width="1.7109375" customWidth="1"/>
  </cols>
  <sheetData>
    <row r="1" spans="1:60" ht="9.9499999999999993" customHeight="1" x14ac:dyDescent="0.2">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row>
    <row r="2" spans="1:60" ht="17.25" customHeight="1" x14ac:dyDescent="0.2">
      <c r="A2" s="88"/>
      <c r="B2" s="270" t="s">
        <v>131</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88"/>
    </row>
    <row r="3" spans="1:60" ht="12" customHeight="1" x14ac:dyDescent="0.2">
      <c r="A3" s="88"/>
      <c r="B3" s="270" t="s">
        <v>132</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88"/>
    </row>
    <row r="4" spans="1:60" ht="9.9499999999999993" customHeight="1" x14ac:dyDescent="0.2">
      <c r="A4" s="88"/>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8"/>
    </row>
    <row r="5" spans="1:60" ht="9.9499999999999993" customHeight="1" x14ac:dyDescent="0.2">
      <c r="A5" s="88"/>
      <c r="B5" s="85"/>
      <c r="C5" s="465" t="s">
        <v>138</v>
      </c>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127"/>
      <c r="AD5" s="467" t="s">
        <v>12</v>
      </c>
      <c r="AE5" s="467"/>
      <c r="AF5" s="467"/>
      <c r="AG5" s="467"/>
      <c r="AH5" s="468"/>
      <c r="AI5" s="469"/>
      <c r="AJ5" s="469"/>
      <c r="AK5" s="469"/>
      <c r="AL5" s="469"/>
      <c r="AM5" s="469"/>
      <c r="AN5" s="469"/>
      <c r="AO5" s="469"/>
      <c r="AP5" s="469"/>
      <c r="AQ5" s="469"/>
      <c r="AR5" s="469"/>
      <c r="AS5" s="469"/>
      <c r="AT5" s="469"/>
      <c r="AU5" s="469"/>
      <c r="AV5" s="469"/>
      <c r="AW5" s="469"/>
      <c r="AX5" s="469"/>
      <c r="AY5" s="469"/>
      <c r="AZ5" s="469"/>
      <c r="BA5" s="469"/>
      <c r="BB5" s="469"/>
      <c r="BC5" s="469"/>
      <c r="BD5" s="469"/>
      <c r="BE5" s="469"/>
      <c r="BF5" s="470"/>
      <c r="BG5" s="85"/>
      <c r="BH5" s="88"/>
    </row>
    <row r="6" spans="1:60" ht="9.9499999999999993" customHeight="1" x14ac:dyDescent="0.2">
      <c r="A6" s="88"/>
      <c r="B6" s="85"/>
      <c r="C6" s="452" t="s">
        <v>133</v>
      </c>
      <c r="D6" s="453"/>
      <c r="E6" s="453"/>
      <c r="F6" s="453"/>
      <c r="G6" s="453"/>
      <c r="H6" s="453"/>
      <c r="I6" s="453"/>
      <c r="J6" s="453"/>
      <c r="K6" s="454"/>
      <c r="L6" s="427" t="s">
        <v>134</v>
      </c>
      <c r="M6" s="428"/>
      <c r="N6" s="428"/>
      <c r="O6" s="428"/>
      <c r="P6" s="428"/>
      <c r="Q6" s="428"/>
      <c r="R6" s="428"/>
      <c r="S6" s="429"/>
      <c r="T6" s="397"/>
      <c r="U6" s="398"/>
      <c r="V6" s="398"/>
      <c r="W6" s="398"/>
      <c r="X6" s="398"/>
      <c r="Y6" s="398"/>
      <c r="Z6" s="398"/>
      <c r="AA6" s="398"/>
      <c r="AB6" s="398"/>
      <c r="AC6" s="398"/>
      <c r="AD6" s="398"/>
      <c r="AE6" s="398"/>
      <c r="AF6" s="399"/>
      <c r="AG6" s="427" t="s">
        <v>139</v>
      </c>
      <c r="AH6" s="428"/>
      <c r="AI6" s="428"/>
      <c r="AJ6" s="428"/>
      <c r="AK6" s="428"/>
      <c r="AL6" s="428"/>
      <c r="AM6" s="428"/>
      <c r="AN6" s="428"/>
      <c r="AO6" s="429"/>
      <c r="AP6" s="415"/>
      <c r="AQ6" s="416"/>
      <c r="AR6" s="416"/>
      <c r="AS6" s="416"/>
      <c r="AT6" s="416"/>
      <c r="AU6" s="416"/>
      <c r="AV6" s="416"/>
      <c r="AW6" s="416"/>
      <c r="AX6" s="416"/>
      <c r="AY6" s="416"/>
      <c r="AZ6" s="416"/>
      <c r="BA6" s="416"/>
      <c r="BB6" s="416"/>
      <c r="BC6" s="416"/>
      <c r="BD6" s="416"/>
      <c r="BE6" s="416"/>
      <c r="BF6" s="417"/>
      <c r="BG6" s="85"/>
      <c r="BH6" s="88"/>
    </row>
    <row r="7" spans="1:60" ht="9.9499999999999993" customHeight="1" x14ac:dyDescent="0.2">
      <c r="A7" s="88"/>
      <c r="C7" s="458"/>
      <c r="D7" s="459"/>
      <c r="E7" s="459"/>
      <c r="F7" s="459"/>
      <c r="G7" s="459"/>
      <c r="H7" s="459"/>
      <c r="I7" s="459"/>
      <c r="J7" s="459"/>
      <c r="K7" s="460"/>
      <c r="L7" s="462" t="s">
        <v>140</v>
      </c>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4"/>
      <c r="AP7" s="397"/>
      <c r="AQ7" s="398"/>
      <c r="AR7" s="398"/>
      <c r="AS7" s="398"/>
      <c r="AT7" s="398"/>
      <c r="AU7" s="398"/>
      <c r="AV7" s="398"/>
      <c r="AW7" s="398"/>
      <c r="AX7" s="399"/>
      <c r="AY7" s="397"/>
      <c r="AZ7" s="398"/>
      <c r="BA7" s="398"/>
      <c r="BB7" s="398"/>
      <c r="BC7" s="398"/>
      <c r="BD7" s="398"/>
      <c r="BE7" s="398"/>
      <c r="BF7" s="399"/>
      <c r="BH7" s="88"/>
    </row>
    <row r="8" spans="1:60" ht="9.9499999999999993" customHeight="1" x14ac:dyDescent="0.2">
      <c r="A8" s="88"/>
      <c r="C8" s="452" t="s">
        <v>76</v>
      </c>
      <c r="D8" s="453"/>
      <c r="E8" s="453"/>
      <c r="F8" s="453"/>
      <c r="G8" s="453"/>
      <c r="H8" s="453"/>
      <c r="I8" s="453"/>
      <c r="J8" s="453"/>
      <c r="K8" s="454"/>
      <c r="L8" s="419" t="s">
        <v>141</v>
      </c>
      <c r="M8" s="420"/>
      <c r="N8" s="420"/>
      <c r="O8" s="420"/>
      <c r="P8" s="420"/>
      <c r="Q8" s="420"/>
      <c r="R8" s="420"/>
      <c r="S8" s="420"/>
      <c r="T8" s="420"/>
      <c r="U8" s="420"/>
      <c r="V8" s="420"/>
      <c r="W8" s="420"/>
      <c r="X8" s="420"/>
      <c r="Y8" s="420"/>
      <c r="Z8" s="420"/>
      <c r="AA8" s="420"/>
      <c r="AB8" s="420"/>
      <c r="AC8" s="420"/>
      <c r="AD8" s="420"/>
      <c r="AE8" s="420"/>
      <c r="AF8" s="461"/>
      <c r="AG8" s="430">
        <v>1</v>
      </c>
      <c r="AH8" s="422"/>
      <c r="AI8" s="422"/>
      <c r="AJ8" s="422"/>
      <c r="AK8" s="422"/>
      <c r="AL8" s="423"/>
      <c r="AM8" s="427" t="s">
        <v>144</v>
      </c>
      <c r="AN8" s="428"/>
      <c r="AO8" s="428"/>
      <c r="AP8" s="428"/>
      <c r="AQ8" s="428"/>
      <c r="AR8" s="428"/>
      <c r="AS8" s="428"/>
      <c r="AT8" s="428"/>
      <c r="AU8" s="428"/>
      <c r="AV8" s="428"/>
      <c r="AW8" s="428"/>
      <c r="AX8" s="429"/>
      <c r="AY8" s="412">
        <v>10</v>
      </c>
      <c r="AZ8" s="413"/>
      <c r="BA8" s="413"/>
      <c r="BB8" s="413"/>
      <c r="BC8" s="413"/>
      <c r="BD8" s="413"/>
      <c r="BE8" s="413"/>
      <c r="BF8" s="414"/>
      <c r="BH8" s="88"/>
    </row>
    <row r="9" spans="1:60" ht="9.9499999999999993" customHeight="1" x14ac:dyDescent="0.2">
      <c r="A9" s="88"/>
      <c r="C9" s="455"/>
      <c r="D9" s="456"/>
      <c r="E9" s="456"/>
      <c r="F9" s="456"/>
      <c r="G9" s="456"/>
      <c r="H9" s="456"/>
      <c r="I9" s="456"/>
      <c r="J9" s="456"/>
      <c r="K9" s="457"/>
      <c r="L9" s="419" t="s">
        <v>142</v>
      </c>
      <c r="M9" s="420"/>
      <c r="N9" s="420"/>
      <c r="O9" s="420"/>
      <c r="P9" s="420"/>
      <c r="Q9" s="420"/>
      <c r="R9" s="420"/>
      <c r="S9" s="420"/>
      <c r="T9" s="420"/>
      <c r="U9" s="420"/>
      <c r="V9" s="420"/>
      <c r="W9" s="420"/>
      <c r="X9" s="420"/>
      <c r="Y9" s="420"/>
      <c r="Z9" s="420"/>
      <c r="AA9" s="420"/>
      <c r="AB9" s="420"/>
      <c r="AC9" s="420"/>
      <c r="AD9" s="420"/>
      <c r="AE9" s="420"/>
      <c r="AF9" s="461"/>
      <c r="AG9" s="430">
        <v>0.9</v>
      </c>
      <c r="AH9" s="422"/>
      <c r="AI9" s="422"/>
      <c r="AJ9" s="422"/>
      <c r="AK9" s="422"/>
      <c r="AL9" s="423"/>
      <c r="AM9" s="427" t="s">
        <v>145</v>
      </c>
      <c r="AN9" s="428"/>
      <c r="AO9" s="428"/>
      <c r="AP9" s="428"/>
      <c r="AQ9" s="428"/>
      <c r="AR9" s="428"/>
      <c r="AS9" s="428"/>
      <c r="AT9" s="428"/>
      <c r="AU9" s="428"/>
      <c r="AV9" s="428"/>
      <c r="AW9" s="428"/>
      <c r="AX9" s="429"/>
      <c r="AY9" s="412">
        <v>20</v>
      </c>
      <c r="AZ9" s="413"/>
      <c r="BA9" s="413"/>
      <c r="BB9" s="413"/>
      <c r="BC9" s="413"/>
      <c r="BD9" s="413"/>
      <c r="BE9" s="413"/>
      <c r="BF9" s="414"/>
      <c r="BH9" s="88"/>
    </row>
    <row r="10" spans="1:60" ht="9.9499999999999993" customHeight="1" x14ac:dyDescent="0.2">
      <c r="A10" s="88"/>
      <c r="C10" s="458"/>
      <c r="D10" s="459"/>
      <c r="E10" s="459"/>
      <c r="F10" s="459"/>
      <c r="G10" s="459"/>
      <c r="H10" s="459"/>
      <c r="I10" s="459"/>
      <c r="J10" s="459"/>
      <c r="K10" s="460"/>
      <c r="L10" s="419" t="s">
        <v>143</v>
      </c>
      <c r="M10" s="420"/>
      <c r="N10" s="420"/>
      <c r="O10" s="420"/>
      <c r="P10" s="420"/>
      <c r="Q10" s="420"/>
      <c r="R10" s="420"/>
      <c r="S10" s="420"/>
      <c r="T10" s="420"/>
      <c r="U10" s="420"/>
      <c r="V10" s="420"/>
      <c r="W10" s="420"/>
      <c r="X10" s="420"/>
      <c r="Y10" s="420"/>
      <c r="Z10" s="420"/>
      <c r="AA10" s="420"/>
      <c r="AB10" s="420"/>
      <c r="AC10" s="420"/>
      <c r="AD10" s="420"/>
      <c r="AE10" s="420"/>
      <c r="AF10" s="461"/>
      <c r="AG10" s="430">
        <v>0.75</v>
      </c>
      <c r="AH10" s="422"/>
      <c r="AI10" s="422"/>
      <c r="AJ10" s="422"/>
      <c r="AK10" s="422"/>
      <c r="AL10" s="423"/>
      <c r="AM10" s="427" t="s">
        <v>146</v>
      </c>
      <c r="AN10" s="428"/>
      <c r="AO10" s="428"/>
      <c r="AP10" s="428"/>
      <c r="AQ10" s="428"/>
      <c r="AR10" s="428"/>
      <c r="AS10" s="428"/>
      <c r="AT10" s="428"/>
      <c r="AU10" s="428"/>
      <c r="AV10" s="428"/>
      <c r="AW10" s="428"/>
      <c r="AX10" s="429"/>
      <c r="AY10" s="412">
        <v>30</v>
      </c>
      <c r="AZ10" s="413"/>
      <c r="BA10" s="413"/>
      <c r="BB10" s="413"/>
      <c r="BC10" s="413"/>
      <c r="BD10" s="413"/>
      <c r="BE10" s="413"/>
      <c r="BF10" s="414"/>
      <c r="BH10" s="88"/>
    </row>
    <row r="11" spans="1:60" ht="9.9499999999999993" customHeight="1" x14ac:dyDescent="0.2">
      <c r="A11" s="88"/>
      <c r="C11" s="449" t="s">
        <v>135</v>
      </c>
      <c r="D11" s="450"/>
      <c r="E11" s="450"/>
      <c r="F11" s="450"/>
      <c r="G11" s="450"/>
      <c r="H11" s="450"/>
      <c r="I11" s="450"/>
      <c r="J11" s="450"/>
      <c r="K11" s="451"/>
      <c r="L11" s="424" t="s">
        <v>51</v>
      </c>
      <c r="M11" s="425"/>
      <c r="N11" s="425"/>
      <c r="O11" s="425"/>
      <c r="P11" s="425"/>
      <c r="Q11" s="426"/>
      <c r="R11" s="424" t="s">
        <v>147</v>
      </c>
      <c r="S11" s="425"/>
      <c r="T11" s="425"/>
      <c r="U11" s="425"/>
      <c r="V11" s="426"/>
      <c r="W11" s="424" t="s">
        <v>148</v>
      </c>
      <c r="X11" s="425"/>
      <c r="Y11" s="425"/>
      <c r="Z11" s="425"/>
      <c r="AA11" s="425"/>
      <c r="AB11" s="425"/>
      <c r="AC11" s="425"/>
      <c r="AD11" s="425"/>
      <c r="AE11" s="425"/>
      <c r="AF11" s="426"/>
      <c r="AG11" s="424" t="s">
        <v>149</v>
      </c>
      <c r="AH11" s="425"/>
      <c r="AI11" s="425"/>
      <c r="AJ11" s="425"/>
      <c r="AK11" s="425"/>
      <c r="AL11" s="425"/>
      <c r="AM11" s="425"/>
      <c r="AN11" s="425"/>
      <c r="AO11" s="426"/>
      <c r="AP11" s="424" t="s">
        <v>150</v>
      </c>
      <c r="AQ11" s="425"/>
      <c r="AR11" s="425"/>
      <c r="AS11" s="425"/>
      <c r="AT11" s="425"/>
      <c r="AU11" s="425"/>
      <c r="AV11" s="425"/>
      <c r="AW11" s="425"/>
      <c r="AX11" s="426"/>
      <c r="AY11" s="424"/>
      <c r="AZ11" s="425"/>
      <c r="BA11" s="425"/>
      <c r="BB11" s="425"/>
      <c r="BC11" s="425"/>
      <c r="BD11" s="425"/>
      <c r="BE11" s="425"/>
      <c r="BF11" s="426"/>
      <c r="BH11" s="88"/>
    </row>
    <row r="12" spans="1:60" ht="9.9499999999999993" customHeight="1" x14ac:dyDescent="0.2">
      <c r="A12" s="88"/>
      <c r="C12" s="440" t="s">
        <v>136</v>
      </c>
      <c r="D12" s="441"/>
      <c r="E12" s="441"/>
      <c r="F12" s="441"/>
      <c r="G12" s="441"/>
      <c r="H12" s="441"/>
      <c r="I12" s="441"/>
      <c r="J12" s="441"/>
      <c r="K12" s="442"/>
      <c r="L12" s="434">
        <v>125</v>
      </c>
      <c r="M12" s="435"/>
      <c r="N12" s="435"/>
      <c r="O12" s="435"/>
      <c r="P12" s="435"/>
      <c r="Q12" s="436"/>
      <c r="R12" s="443">
        <v>44531</v>
      </c>
      <c r="S12" s="444"/>
      <c r="T12" s="444"/>
      <c r="U12" s="444"/>
      <c r="V12" s="445"/>
      <c r="W12" s="446">
        <v>1200000</v>
      </c>
      <c r="X12" s="447"/>
      <c r="Y12" s="447"/>
      <c r="Z12" s="447"/>
      <c r="AA12" s="447"/>
      <c r="AB12" s="447"/>
      <c r="AC12" s="447"/>
      <c r="AD12" s="447"/>
      <c r="AE12" s="447"/>
      <c r="AF12" s="448"/>
      <c r="AG12" s="446">
        <v>450000</v>
      </c>
      <c r="AH12" s="447"/>
      <c r="AI12" s="447"/>
      <c r="AJ12" s="447"/>
      <c r="AK12" s="447"/>
      <c r="AL12" s="447"/>
      <c r="AM12" s="447"/>
      <c r="AN12" s="447"/>
      <c r="AO12" s="448"/>
      <c r="AP12" s="446">
        <f>W12-AG12</f>
        <v>750000</v>
      </c>
      <c r="AQ12" s="447"/>
      <c r="AR12" s="447"/>
      <c r="AS12" s="447"/>
      <c r="AT12" s="447"/>
      <c r="AU12" s="447"/>
      <c r="AV12" s="447"/>
      <c r="AW12" s="447"/>
      <c r="AX12" s="448"/>
      <c r="AY12" s="424"/>
      <c r="AZ12" s="425"/>
      <c r="BA12" s="425"/>
      <c r="BB12" s="425"/>
      <c r="BC12" s="425"/>
      <c r="BD12" s="425"/>
      <c r="BE12" s="425"/>
      <c r="BF12" s="426"/>
      <c r="BH12" s="88"/>
    </row>
    <row r="13" spans="1:60" ht="9.9499999999999993" customHeight="1" x14ac:dyDescent="0.2">
      <c r="A13" s="88"/>
      <c r="C13" s="424" t="s">
        <v>151</v>
      </c>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6"/>
      <c r="BH13" s="88"/>
    </row>
    <row r="14" spans="1:60" ht="9.9499999999999993" customHeight="1" x14ac:dyDescent="0.2">
      <c r="A14" s="88"/>
      <c r="C14" s="424" t="s">
        <v>152</v>
      </c>
      <c r="D14" s="425"/>
      <c r="E14" s="425"/>
      <c r="F14" s="425"/>
      <c r="G14" s="425"/>
      <c r="H14" s="425"/>
      <c r="I14" s="425"/>
      <c r="J14" s="425"/>
      <c r="K14" s="425"/>
      <c r="L14" s="425"/>
      <c r="M14" s="425"/>
      <c r="N14" s="425"/>
      <c r="O14" s="425"/>
      <c r="P14" s="425"/>
      <c r="Q14" s="425"/>
      <c r="R14" s="426"/>
      <c r="S14" s="424" t="s">
        <v>41</v>
      </c>
      <c r="T14" s="425"/>
      <c r="U14" s="425"/>
      <c r="V14" s="425"/>
      <c r="W14" s="426"/>
      <c r="X14" s="424" t="s">
        <v>42</v>
      </c>
      <c r="Y14" s="425"/>
      <c r="Z14" s="425"/>
      <c r="AA14" s="425"/>
      <c r="AB14" s="426"/>
      <c r="AC14" s="424" t="s">
        <v>42</v>
      </c>
      <c r="AD14" s="425"/>
      <c r="AE14" s="425"/>
      <c r="AF14" s="425"/>
      <c r="AG14" s="426"/>
      <c r="AH14" s="424" t="s">
        <v>44</v>
      </c>
      <c r="AI14" s="425"/>
      <c r="AJ14" s="425"/>
      <c r="AK14" s="425"/>
      <c r="AL14" s="426"/>
      <c r="AM14" s="424" t="s">
        <v>45</v>
      </c>
      <c r="AN14" s="425"/>
      <c r="AO14" s="425"/>
      <c r="AP14" s="425"/>
      <c r="AQ14" s="426"/>
      <c r="AR14" s="424" t="s">
        <v>46</v>
      </c>
      <c r="AS14" s="425"/>
      <c r="AT14" s="425"/>
      <c r="AU14" s="425"/>
      <c r="AV14" s="426"/>
      <c r="AW14" s="424" t="s">
        <v>47</v>
      </c>
      <c r="AX14" s="425"/>
      <c r="AY14" s="425"/>
      <c r="AZ14" s="425"/>
      <c r="BA14" s="426"/>
      <c r="BB14" s="424" t="s">
        <v>49</v>
      </c>
      <c r="BC14" s="425"/>
      <c r="BD14" s="425"/>
      <c r="BE14" s="425"/>
      <c r="BF14" s="426"/>
      <c r="BH14" s="88"/>
    </row>
    <row r="15" spans="1:60" ht="9.9499999999999993" customHeight="1" x14ac:dyDescent="0.2">
      <c r="A15" s="88"/>
      <c r="C15" s="424" t="s">
        <v>51</v>
      </c>
      <c r="D15" s="425"/>
      <c r="E15" s="425"/>
      <c r="F15" s="425"/>
      <c r="G15" s="425"/>
      <c r="H15" s="425"/>
      <c r="I15" s="425"/>
      <c r="J15" s="425"/>
      <c r="K15" s="425"/>
      <c r="L15" s="425"/>
      <c r="M15" s="425"/>
      <c r="N15" s="425"/>
      <c r="O15" s="425"/>
      <c r="P15" s="425"/>
      <c r="Q15" s="425"/>
      <c r="R15" s="426"/>
      <c r="S15" s="434">
        <v>10</v>
      </c>
      <c r="T15" s="435"/>
      <c r="U15" s="435"/>
      <c r="V15" s="435"/>
      <c r="W15" s="436"/>
      <c r="X15" s="434">
        <v>20</v>
      </c>
      <c r="Y15" s="435"/>
      <c r="Z15" s="435"/>
      <c r="AA15" s="435"/>
      <c r="AB15" s="436"/>
      <c r="AC15" s="434">
        <v>30</v>
      </c>
      <c r="AD15" s="435"/>
      <c r="AE15" s="435"/>
      <c r="AF15" s="435"/>
      <c r="AG15" s="436"/>
      <c r="AH15" s="434">
        <v>40</v>
      </c>
      <c r="AI15" s="435"/>
      <c r="AJ15" s="435"/>
      <c r="AK15" s="435"/>
      <c r="AL15" s="436"/>
      <c r="AM15" s="434">
        <v>50</v>
      </c>
      <c r="AN15" s="435"/>
      <c r="AO15" s="435"/>
      <c r="AP15" s="435"/>
      <c r="AQ15" s="436"/>
      <c r="AR15" s="434">
        <v>60</v>
      </c>
      <c r="AS15" s="435"/>
      <c r="AT15" s="435"/>
      <c r="AU15" s="435"/>
      <c r="AV15" s="436"/>
      <c r="AW15" s="434">
        <v>70</v>
      </c>
      <c r="AX15" s="435"/>
      <c r="AY15" s="435"/>
      <c r="AZ15" s="435"/>
      <c r="BA15" s="436"/>
      <c r="BB15" s="434">
        <v>80</v>
      </c>
      <c r="BC15" s="435"/>
      <c r="BD15" s="435"/>
      <c r="BE15" s="435"/>
      <c r="BF15" s="436"/>
      <c r="BH15" s="88"/>
    </row>
    <row r="16" spans="1:60" ht="9.9499999999999993" customHeight="1" x14ac:dyDescent="0.2">
      <c r="A16" s="88"/>
      <c r="C16" s="424" t="s">
        <v>137</v>
      </c>
      <c r="D16" s="425"/>
      <c r="E16" s="425"/>
      <c r="F16" s="425"/>
      <c r="G16" s="425"/>
      <c r="H16" s="425"/>
      <c r="I16" s="425"/>
      <c r="J16" s="425"/>
      <c r="K16" s="425"/>
      <c r="L16" s="425"/>
      <c r="M16" s="425"/>
      <c r="N16" s="425"/>
      <c r="O16" s="425"/>
      <c r="P16" s="425"/>
      <c r="Q16" s="425"/>
      <c r="R16" s="426"/>
      <c r="S16" s="437">
        <v>1</v>
      </c>
      <c r="T16" s="438"/>
      <c r="U16" s="438"/>
      <c r="V16" s="438"/>
      <c r="W16" s="439"/>
      <c r="X16" s="437">
        <v>0.95</v>
      </c>
      <c r="Y16" s="438"/>
      <c r="Z16" s="438"/>
      <c r="AA16" s="438"/>
      <c r="AB16" s="439"/>
      <c r="AC16" s="437">
        <v>0.75</v>
      </c>
      <c r="AD16" s="438"/>
      <c r="AE16" s="438"/>
      <c r="AF16" s="438"/>
      <c r="AG16" s="439"/>
      <c r="AH16" s="437">
        <v>0.55000000000000004</v>
      </c>
      <c r="AI16" s="438"/>
      <c r="AJ16" s="438"/>
      <c r="AK16" s="438"/>
      <c r="AL16" s="439"/>
      <c r="AM16" s="437">
        <v>0.5</v>
      </c>
      <c r="AN16" s="438"/>
      <c r="AO16" s="438"/>
      <c r="AP16" s="438"/>
      <c r="AQ16" s="439"/>
      <c r="AR16" s="437">
        <v>0.4</v>
      </c>
      <c r="AS16" s="438"/>
      <c r="AT16" s="438"/>
      <c r="AU16" s="438"/>
      <c r="AV16" s="439"/>
      <c r="AW16" s="437">
        <v>0.3</v>
      </c>
      <c r="AX16" s="438"/>
      <c r="AY16" s="438"/>
      <c r="AZ16" s="438"/>
      <c r="BA16" s="439"/>
      <c r="BB16" s="437">
        <v>0.2</v>
      </c>
      <c r="BC16" s="438"/>
      <c r="BD16" s="438"/>
      <c r="BE16" s="438"/>
      <c r="BF16" s="439"/>
      <c r="BH16" s="88"/>
    </row>
    <row r="17" spans="1:60" ht="9.9499999999999993" customHeight="1" x14ac:dyDescent="0.2">
      <c r="A17" s="88"/>
      <c r="C17" s="131"/>
      <c r="D17" s="131"/>
      <c r="E17" s="131"/>
      <c r="F17" s="131"/>
      <c r="G17" s="131"/>
      <c r="H17" s="131"/>
      <c r="I17" s="131"/>
      <c r="J17" s="131"/>
      <c r="K17" s="131"/>
      <c r="L17" s="131"/>
      <c r="M17" s="131"/>
      <c r="N17" s="131"/>
      <c r="O17" s="131"/>
      <c r="P17" s="131"/>
      <c r="Q17" s="131"/>
      <c r="R17" s="131"/>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H17" s="88"/>
    </row>
    <row r="18" spans="1:60" ht="12" customHeight="1" x14ac:dyDescent="0.2">
      <c r="A18" s="88"/>
      <c r="C18" s="424" t="s">
        <v>156</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6"/>
      <c r="BH18" s="88"/>
    </row>
    <row r="19" spans="1:60" ht="9.9499999999999993" customHeight="1" x14ac:dyDescent="0.2">
      <c r="A19" s="88"/>
      <c r="C19" s="427" t="s">
        <v>154</v>
      </c>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9"/>
      <c r="AW19" s="430">
        <f>(S15*S16+X15*X16+AC15*AC16+AH15*AH16+AM15*AM16+AR15*AR16+AW15*AW16+BB15*BB16)/(S15+X15+AC15+AH15+AM15+AR15+AW15+BB15)</f>
        <v>0.44305555555555554</v>
      </c>
      <c r="AX19" s="422"/>
      <c r="AY19" s="422"/>
      <c r="AZ19" s="422"/>
      <c r="BA19" s="422"/>
      <c r="BB19" s="422"/>
      <c r="BC19" s="422"/>
      <c r="BD19" s="422"/>
      <c r="BE19" s="422"/>
      <c r="BF19" s="423"/>
      <c r="BH19" s="88"/>
    </row>
    <row r="20" spans="1:60" ht="9.9499999999999993" customHeight="1" x14ac:dyDescent="0.2">
      <c r="A20" s="88"/>
      <c r="C20" s="431" t="s">
        <v>153</v>
      </c>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3"/>
      <c r="AW20" s="430">
        <f>(AG8*AY8+AG9*AY9+AG10*AY10)/(AY8+AY9+AY10)</f>
        <v>0.84166666666666667</v>
      </c>
      <c r="AX20" s="422"/>
      <c r="AY20" s="422"/>
      <c r="AZ20" s="422"/>
      <c r="BA20" s="422"/>
      <c r="BB20" s="422"/>
      <c r="BC20" s="422"/>
      <c r="BD20" s="422"/>
      <c r="BE20" s="422"/>
      <c r="BF20" s="423"/>
      <c r="BH20" s="88"/>
    </row>
    <row r="21" spans="1:60" ht="9.9499999999999993" customHeight="1" x14ac:dyDescent="0.2">
      <c r="A21" s="88"/>
      <c r="C21" s="419" t="s">
        <v>155</v>
      </c>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1" t="str">
        <f>AD5</f>
        <v>01</v>
      </c>
      <c r="AI21" s="421"/>
      <c r="AJ21" s="421"/>
      <c r="AK21" s="128"/>
      <c r="AL21" s="128"/>
      <c r="AM21" s="128"/>
      <c r="AN21" s="128"/>
      <c r="AO21" s="128"/>
      <c r="AP21" s="128"/>
      <c r="AQ21" s="128"/>
      <c r="AR21" s="128"/>
      <c r="AS21" s="128"/>
      <c r="AT21" s="128"/>
      <c r="AU21" s="128"/>
      <c r="AV21" s="129"/>
      <c r="AW21" s="422">
        <f>AW19*AW20</f>
        <v>0.37290509259259258</v>
      </c>
      <c r="AX21" s="422"/>
      <c r="AY21" s="422"/>
      <c r="AZ21" s="422"/>
      <c r="BA21" s="422"/>
      <c r="BB21" s="422"/>
      <c r="BC21" s="422"/>
      <c r="BD21" s="422"/>
      <c r="BE21" s="422"/>
      <c r="BF21" s="423"/>
      <c r="BH21" s="88"/>
    </row>
    <row r="22" spans="1:60" ht="9.9499999999999993" customHeight="1" x14ac:dyDescent="0.2">
      <c r="A22" s="88"/>
      <c r="BH22" s="88"/>
    </row>
    <row r="23" spans="1:60" ht="9.9499999999999993" customHeight="1" x14ac:dyDescent="0.2">
      <c r="A23" s="88"/>
      <c r="BH23" s="88"/>
    </row>
    <row r="24" spans="1:60" ht="9.9499999999999993" customHeight="1" x14ac:dyDescent="0.2">
      <c r="A24" s="88"/>
      <c r="BH24" s="88"/>
    </row>
    <row r="25" spans="1:60" ht="9.9499999999999993" customHeight="1" x14ac:dyDescent="0.2">
      <c r="A25" s="88"/>
      <c r="C25" s="465" t="s">
        <v>138</v>
      </c>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127"/>
      <c r="AD25" s="467" t="s">
        <v>13</v>
      </c>
      <c r="AE25" s="467"/>
      <c r="AF25" s="467"/>
      <c r="AG25" s="467"/>
      <c r="AH25" s="468"/>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70"/>
      <c r="BH25" s="88"/>
    </row>
    <row r="26" spans="1:60" ht="9.9499999999999993" customHeight="1" x14ac:dyDescent="0.2">
      <c r="A26" s="88"/>
      <c r="C26" s="452" t="s">
        <v>133</v>
      </c>
      <c r="D26" s="453"/>
      <c r="E26" s="453"/>
      <c r="F26" s="453"/>
      <c r="G26" s="453"/>
      <c r="H26" s="453"/>
      <c r="I26" s="453"/>
      <c r="J26" s="453"/>
      <c r="K26" s="454"/>
      <c r="L26" s="427" t="s">
        <v>134</v>
      </c>
      <c r="M26" s="428"/>
      <c r="N26" s="428"/>
      <c r="O26" s="428"/>
      <c r="P26" s="428"/>
      <c r="Q26" s="428"/>
      <c r="R26" s="428"/>
      <c r="S26" s="429"/>
      <c r="T26" s="397"/>
      <c r="U26" s="398"/>
      <c r="V26" s="398"/>
      <c r="W26" s="398"/>
      <c r="X26" s="398"/>
      <c r="Y26" s="398"/>
      <c r="Z26" s="398"/>
      <c r="AA26" s="398"/>
      <c r="AB26" s="398"/>
      <c r="AC26" s="398"/>
      <c r="AD26" s="398"/>
      <c r="AE26" s="398"/>
      <c r="AF26" s="399"/>
      <c r="AG26" s="427" t="s">
        <v>139</v>
      </c>
      <c r="AH26" s="428"/>
      <c r="AI26" s="428"/>
      <c r="AJ26" s="428"/>
      <c r="AK26" s="428"/>
      <c r="AL26" s="428"/>
      <c r="AM26" s="428"/>
      <c r="AN26" s="428"/>
      <c r="AO26" s="429"/>
      <c r="AP26" s="415"/>
      <c r="AQ26" s="416"/>
      <c r="AR26" s="416"/>
      <c r="AS26" s="416"/>
      <c r="AT26" s="416"/>
      <c r="AU26" s="416"/>
      <c r="AV26" s="416"/>
      <c r="AW26" s="416"/>
      <c r="AX26" s="416"/>
      <c r="AY26" s="416"/>
      <c r="AZ26" s="416"/>
      <c r="BA26" s="416"/>
      <c r="BB26" s="416"/>
      <c r="BC26" s="416"/>
      <c r="BD26" s="416"/>
      <c r="BE26" s="416"/>
      <c r="BF26" s="417"/>
      <c r="BH26" s="88"/>
    </row>
    <row r="27" spans="1:60" ht="9.9499999999999993" customHeight="1" x14ac:dyDescent="0.2">
      <c r="A27" s="88"/>
      <c r="C27" s="458"/>
      <c r="D27" s="459"/>
      <c r="E27" s="459"/>
      <c r="F27" s="459"/>
      <c r="G27" s="459"/>
      <c r="H27" s="459"/>
      <c r="I27" s="459"/>
      <c r="J27" s="459"/>
      <c r="K27" s="460"/>
      <c r="L27" s="462" t="s">
        <v>140</v>
      </c>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4"/>
      <c r="AP27" s="397"/>
      <c r="AQ27" s="398"/>
      <c r="AR27" s="398"/>
      <c r="AS27" s="398"/>
      <c r="AT27" s="398"/>
      <c r="AU27" s="398"/>
      <c r="AV27" s="398"/>
      <c r="AW27" s="398"/>
      <c r="AX27" s="399"/>
      <c r="AY27" s="397"/>
      <c r="AZ27" s="398"/>
      <c r="BA27" s="398"/>
      <c r="BB27" s="398"/>
      <c r="BC27" s="398"/>
      <c r="BD27" s="398"/>
      <c r="BE27" s="398"/>
      <c r="BF27" s="399"/>
      <c r="BH27" s="88"/>
    </row>
    <row r="28" spans="1:60" ht="9.9499999999999993" customHeight="1" x14ac:dyDescent="0.2">
      <c r="A28" s="88"/>
      <c r="C28" s="452" t="s">
        <v>76</v>
      </c>
      <c r="D28" s="453"/>
      <c r="E28" s="453"/>
      <c r="F28" s="453"/>
      <c r="G28" s="453"/>
      <c r="H28" s="453"/>
      <c r="I28" s="453"/>
      <c r="J28" s="453"/>
      <c r="K28" s="454"/>
      <c r="L28" s="419" t="s">
        <v>141</v>
      </c>
      <c r="M28" s="420"/>
      <c r="N28" s="420"/>
      <c r="O28" s="420"/>
      <c r="P28" s="420"/>
      <c r="Q28" s="420"/>
      <c r="R28" s="420"/>
      <c r="S28" s="420"/>
      <c r="T28" s="420"/>
      <c r="U28" s="420"/>
      <c r="V28" s="420"/>
      <c r="W28" s="420"/>
      <c r="X28" s="420"/>
      <c r="Y28" s="420"/>
      <c r="Z28" s="420"/>
      <c r="AA28" s="420"/>
      <c r="AB28" s="420"/>
      <c r="AC28" s="420"/>
      <c r="AD28" s="420"/>
      <c r="AE28" s="420"/>
      <c r="AF28" s="461"/>
      <c r="AG28" s="430">
        <v>1</v>
      </c>
      <c r="AH28" s="422"/>
      <c r="AI28" s="422"/>
      <c r="AJ28" s="422"/>
      <c r="AK28" s="422"/>
      <c r="AL28" s="423"/>
      <c r="AM28" s="427" t="s">
        <v>144</v>
      </c>
      <c r="AN28" s="428"/>
      <c r="AO28" s="428"/>
      <c r="AP28" s="428"/>
      <c r="AQ28" s="428"/>
      <c r="AR28" s="428"/>
      <c r="AS28" s="428"/>
      <c r="AT28" s="428"/>
      <c r="AU28" s="428"/>
      <c r="AV28" s="428"/>
      <c r="AW28" s="428"/>
      <c r="AX28" s="429"/>
      <c r="AY28" s="412">
        <v>10</v>
      </c>
      <c r="AZ28" s="413"/>
      <c r="BA28" s="413"/>
      <c r="BB28" s="413"/>
      <c r="BC28" s="413"/>
      <c r="BD28" s="413"/>
      <c r="BE28" s="413"/>
      <c r="BF28" s="414"/>
      <c r="BH28" s="88"/>
    </row>
    <row r="29" spans="1:60" ht="9.9499999999999993" customHeight="1" x14ac:dyDescent="0.2">
      <c r="A29" s="88"/>
      <c r="C29" s="455"/>
      <c r="D29" s="456"/>
      <c r="E29" s="456"/>
      <c r="F29" s="456"/>
      <c r="G29" s="456"/>
      <c r="H29" s="456"/>
      <c r="I29" s="456"/>
      <c r="J29" s="456"/>
      <c r="K29" s="457"/>
      <c r="L29" s="419" t="s">
        <v>142</v>
      </c>
      <c r="M29" s="420"/>
      <c r="N29" s="420"/>
      <c r="O29" s="420"/>
      <c r="P29" s="420"/>
      <c r="Q29" s="420"/>
      <c r="R29" s="420"/>
      <c r="S29" s="420"/>
      <c r="T29" s="420"/>
      <c r="U29" s="420"/>
      <c r="V29" s="420"/>
      <c r="W29" s="420"/>
      <c r="X29" s="420"/>
      <c r="Y29" s="420"/>
      <c r="Z29" s="420"/>
      <c r="AA29" s="420"/>
      <c r="AB29" s="420"/>
      <c r="AC29" s="420"/>
      <c r="AD29" s="420"/>
      <c r="AE29" s="420"/>
      <c r="AF29" s="461"/>
      <c r="AG29" s="430">
        <v>0.9</v>
      </c>
      <c r="AH29" s="422"/>
      <c r="AI29" s="422"/>
      <c r="AJ29" s="422"/>
      <c r="AK29" s="422"/>
      <c r="AL29" s="423"/>
      <c r="AM29" s="427" t="s">
        <v>145</v>
      </c>
      <c r="AN29" s="428"/>
      <c r="AO29" s="428"/>
      <c r="AP29" s="428"/>
      <c r="AQ29" s="428"/>
      <c r="AR29" s="428"/>
      <c r="AS29" s="428"/>
      <c r="AT29" s="428"/>
      <c r="AU29" s="428"/>
      <c r="AV29" s="428"/>
      <c r="AW29" s="428"/>
      <c r="AX29" s="429"/>
      <c r="AY29" s="412">
        <v>20</v>
      </c>
      <c r="AZ29" s="413"/>
      <c r="BA29" s="413"/>
      <c r="BB29" s="413"/>
      <c r="BC29" s="413"/>
      <c r="BD29" s="413"/>
      <c r="BE29" s="413"/>
      <c r="BF29" s="414"/>
      <c r="BH29" s="88"/>
    </row>
    <row r="30" spans="1:60" ht="9.9499999999999993" customHeight="1" x14ac:dyDescent="0.2">
      <c r="A30" s="88"/>
      <c r="C30" s="458"/>
      <c r="D30" s="459"/>
      <c r="E30" s="459"/>
      <c r="F30" s="459"/>
      <c r="G30" s="459"/>
      <c r="H30" s="459"/>
      <c r="I30" s="459"/>
      <c r="J30" s="459"/>
      <c r="K30" s="460"/>
      <c r="L30" s="419" t="s">
        <v>143</v>
      </c>
      <c r="M30" s="420"/>
      <c r="N30" s="420"/>
      <c r="O30" s="420"/>
      <c r="P30" s="420"/>
      <c r="Q30" s="420"/>
      <c r="R30" s="420"/>
      <c r="S30" s="420"/>
      <c r="T30" s="420"/>
      <c r="U30" s="420"/>
      <c r="V30" s="420"/>
      <c r="W30" s="420"/>
      <c r="X30" s="420"/>
      <c r="Y30" s="420"/>
      <c r="Z30" s="420"/>
      <c r="AA30" s="420"/>
      <c r="AB30" s="420"/>
      <c r="AC30" s="420"/>
      <c r="AD30" s="420"/>
      <c r="AE30" s="420"/>
      <c r="AF30" s="461"/>
      <c r="AG30" s="430">
        <v>0.75</v>
      </c>
      <c r="AH30" s="422"/>
      <c r="AI30" s="422"/>
      <c r="AJ30" s="422"/>
      <c r="AK30" s="422"/>
      <c r="AL30" s="423"/>
      <c r="AM30" s="427" t="s">
        <v>146</v>
      </c>
      <c r="AN30" s="428"/>
      <c r="AO30" s="428"/>
      <c r="AP30" s="428"/>
      <c r="AQ30" s="428"/>
      <c r="AR30" s="428"/>
      <c r="AS30" s="428"/>
      <c r="AT30" s="428"/>
      <c r="AU30" s="428"/>
      <c r="AV30" s="428"/>
      <c r="AW30" s="428"/>
      <c r="AX30" s="429"/>
      <c r="AY30" s="412">
        <v>30</v>
      </c>
      <c r="AZ30" s="413"/>
      <c r="BA30" s="413"/>
      <c r="BB30" s="413"/>
      <c r="BC30" s="413"/>
      <c r="BD30" s="413"/>
      <c r="BE30" s="413"/>
      <c r="BF30" s="414"/>
      <c r="BH30" s="88"/>
    </row>
    <row r="31" spans="1:60" ht="9.9499999999999993" customHeight="1" x14ac:dyDescent="0.2">
      <c r="A31" s="88"/>
      <c r="C31" s="449" t="s">
        <v>135</v>
      </c>
      <c r="D31" s="450"/>
      <c r="E31" s="450"/>
      <c r="F31" s="450"/>
      <c r="G31" s="450"/>
      <c r="H31" s="450"/>
      <c r="I31" s="450"/>
      <c r="J31" s="450"/>
      <c r="K31" s="451"/>
      <c r="L31" s="424" t="s">
        <v>51</v>
      </c>
      <c r="M31" s="425"/>
      <c r="N31" s="425"/>
      <c r="O31" s="425"/>
      <c r="P31" s="425"/>
      <c r="Q31" s="426"/>
      <c r="R31" s="424" t="s">
        <v>147</v>
      </c>
      <c r="S31" s="425"/>
      <c r="T31" s="425"/>
      <c r="U31" s="425"/>
      <c r="V31" s="426"/>
      <c r="W31" s="424" t="s">
        <v>148</v>
      </c>
      <c r="X31" s="425"/>
      <c r="Y31" s="425"/>
      <c r="Z31" s="425"/>
      <c r="AA31" s="425"/>
      <c r="AB31" s="425"/>
      <c r="AC31" s="425"/>
      <c r="AD31" s="425"/>
      <c r="AE31" s="425"/>
      <c r="AF31" s="426"/>
      <c r="AG31" s="424" t="s">
        <v>149</v>
      </c>
      <c r="AH31" s="425"/>
      <c r="AI31" s="425"/>
      <c r="AJ31" s="425"/>
      <c r="AK31" s="425"/>
      <c r="AL31" s="425"/>
      <c r="AM31" s="425"/>
      <c r="AN31" s="425"/>
      <c r="AO31" s="426"/>
      <c r="AP31" s="424" t="s">
        <v>150</v>
      </c>
      <c r="AQ31" s="425"/>
      <c r="AR31" s="425"/>
      <c r="AS31" s="425"/>
      <c r="AT31" s="425"/>
      <c r="AU31" s="425"/>
      <c r="AV31" s="425"/>
      <c r="AW31" s="425"/>
      <c r="AX31" s="426"/>
      <c r="AY31" s="424"/>
      <c r="AZ31" s="425"/>
      <c r="BA31" s="425"/>
      <c r="BB31" s="425"/>
      <c r="BC31" s="425"/>
      <c r="BD31" s="425"/>
      <c r="BE31" s="425"/>
      <c r="BF31" s="426"/>
      <c r="BH31" s="88"/>
    </row>
    <row r="32" spans="1:60" ht="9.9499999999999993" customHeight="1" x14ac:dyDescent="0.2">
      <c r="A32" s="88"/>
      <c r="C32" s="440" t="s">
        <v>136</v>
      </c>
      <c r="D32" s="441"/>
      <c r="E32" s="441"/>
      <c r="F32" s="441"/>
      <c r="G32" s="441"/>
      <c r="H32" s="441"/>
      <c r="I32" s="441"/>
      <c r="J32" s="441"/>
      <c r="K32" s="442"/>
      <c r="L32" s="434">
        <v>120</v>
      </c>
      <c r="M32" s="435"/>
      <c r="N32" s="435"/>
      <c r="O32" s="435"/>
      <c r="P32" s="435"/>
      <c r="Q32" s="436"/>
      <c r="R32" s="443">
        <v>44531</v>
      </c>
      <c r="S32" s="444"/>
      <c r="T32" s="444"/>
      <c r="U32" s="444"/>
      <c r="V32" s="445"/>
      <c r="W32" s="446">
        <v>1200000</v>
      </c>
      <c r="X32" s="447"/>
      <c r="Y32" s="447"/>
      <c r="Z32" s="447"/>
      <c r="AA32" s="447"/>
      <c r="AB32" s="447"/>
      <c r="AC32" s="447"/>
      <c r="AD32" s="447"/>
      <c r="AE32" s="447"/>
      <c r="AF32" s="448"/>
      <c r="AG32" s="446">
        <v>450000</v>
      </c>
      <c r="AH32" s="447"/>
      <c r="AI32" s="447"/>
      <c r="AJ32" s="447"/>
      <c r="AK32" s="447"/>
      <c r="AL32" s="447"/>
      <c r="AM32" s="447"/>
      <c r="AN32" s="447"/>
      <c r="AO32" s="448"/>
      <c r="AP32" s="446">
        <f>W32-AG32</f>
        <v>750000</v>
      </c>
      <c r="AQ32" s="447"/>
      <c r="AR32" s="447"/>
      <c r="AS32" s="447"/>
      <c r="AT32" s="447"/>
      <c r="AU32" s="447"/>
      <c r="AV32" s="447"/>
      <c r="AW32" s="447"/>
      <c r="AX32" s="448"/>
      <c r="AY32" s="424"/>
      <c r="AZ32" s="425"/>
      <c r="BA32" s="425"/>
      <c r="BB32" s="425"/>
      <c r="BC32" s="425"/>
      <c r="BD32" s="425"/>
      <c r="BE32" s="425"/>
      <c r="BF32" s="426"/>
      <c r="BH32" s="88"/>
    </row>
    <row r="33" spans="1:60" ht="9.9499999999999993" customHeight="1" x14ac:dyDescent="0.2">
      <c r="A33" s="88"/>
      <c r="C33" s="424" t="s">
        <v>151</v>
      </c>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6"/>
      <c r="BH33" s="88"/>
    </row>
    <row r="34" spans="1:60" ht="9.9499999999999993" customHeight="1" x14ac:dyDescent="0.2">
      <c r="A34" s="88"/>
      <c r="C34" s="424" t="s">
        <v>152</v>
      </c>
      <c r="D34" s="425"/>
      <c r="E34" s="425"/>
      <c r="F34" s="425"/>
      <c r="G34" s="425"/>
      <c r="H34" s="425"/>
      <c r="I34" s="425"/>
      <c r="J34" s="425"/>
      <c r="K34" s="425"/>
      <c r="L34" s="425"/>
      <c r="M34" s="425"/>
      <c r="N34" s="425"/>
      <c r="O34" s="425"/>
      <c r="P34" s="425"/>
      <c r="Q34" s="425"/>
      <c r="R34" s="426"/>
      <c r="S34" s="424" t="s">
        <v>41</v>
      </c>
      <c r="T34" s="425"/>
      <c r="U34" s="425"/>
      <c r="V34" s="425"/>
      <c r="W34" s="426"/>
      <c r="X34" s="424" t="s">
        <v>42</v>
      </c>
      <c r="Y34" s="425"/>
      <c r="Z34" s="425"/>
      <c r="AA34" s="425"/>
      <c r="AB34" s="426"/>
      <c r="AC34" s="424" t="s">
        <v>42</v>
      </c>
      <c r="AD34" s="425"/>
      <c r="AE34" s="425"/>
      <c r="AF34" s="425"/>
      <c r="AG34" s="426"/>
      <c r="AH34" s="424" t="s">
        <v>44</v>
      </c>
      <c r="AI34" s="425"/>
      <c r="AJ34" s="425"/>
      <c r="AK34" s="425"/>
      <c r="AL34" s="426"/>
      <c r="AM34" s="424" t="s">
        <v>45</v>
      </c>
      <c r="AN34" s="425"/>
      <c r="AO34" s="425"/>
      <c r="AP34" s="425"/>
      <c r="AQ34" s="426"/>
      <c r="AR34" s="424" t="s">
        <v>46</v>
      </c>
      <c r="AS34" s="425"/>
      <c r="AT34" s="425"/>
      <c r="AU34" s="425"/>
      <c r="AV34" s="426"/>
      <c r="AW34" s="424" t="s">
        <v>47</v>
      </c>
      <c r="AX34" s="425"/>
      <c r="AY34" s="425"/>
      <c r="AZ34" s="425"/>
      <c r="BA34" s="426"/>
      <c r="BB34" s="424" t="s">
        <v>49</v>
      </c>
      <c r="BC34" s="425"/>
      <c r="BD34" s="425"/>
      <c r="BE34" s="425"/>
      <c r="BF34" s="426"/>
      <c r="BH34" s="88"/>
    </row>
    <row r="35" spans="1:60" ht="9.9499999999999993" customHeight="1" x14ac:dyDescent="0.2">
      <c r="A35" s="88"/>
      <c r="C35" s="424" t="s">
        <v>51</v>
      </c>
      <c r="D35" s="425"/>
      <c r="E35" s="425"/>
      <c r="F35" s="425"/>
      <c r="G35" s="425"/>
      <c r="H35" s="425"/>
      <c r="I35" s="425"/>
      <c r="J35" s="425"/>
      <c r="K35" s="425"/>
      <c r="L35" s="425"/>
      <c r="M35" s="425"/>
      <c r="N35" s="425"/>
      <c r="O35" s="425"/>
      <c r="P35" s="425"/>
      <c r="Q35" s="425"/>
      <c r="R35" s="426"/>
      <c r="S35" s="434">
        <v>10</v>
      </c>
      <c r="T35" s="435"/>
      <c r="U35" s="435"/>
      <c r="V35" s="435"/>
      <c r="W35" s="436"/>
      <c r="X35" s="434">
        <v>20</v>
      </c>
      <c r="Y35" s="435"/>
      <c r="Z35" s="435"/>
      <c r="AA35" s="435"/>
      <c r="AB35" s="436"/>
      <c r="AC35" s="434">
        <v>30</v>
      </c>
      <c r="AD35" s="435"/>
      <c r="AE35" s="435"/>
      <c r="AF35" s="435"/>
      <c r="AG35" s="436"/>
      <c r="AH35" s="434">
        <v>40</v>
      </c>
      <c r="AI35" s="435"/>
      <c r="AJ35" s="435"/>
      <c r="AK35" s="435"/>
      <c r="AL35" s="436"/>
      <c r="AM35" s="434">
        <v>50</v>
      </c>
      <c r="AN35" s="435"/>
      <c r="AO35" s="435"/>
      <c r="AP35" s="435"/>
      <c r="AQ35" s="436"/>
      <c r="AR35" s="434">
        <v>60</v>
      </c>
      <c r="AS35" s="435"/>
      <c r="AT35" s="435"/>
      <c r="AU35" s="435"/>
      <c r="AV35" s="436"/>
      <c r="AW35" s="434">
        <v>70</v>
      </c>
      <c r="AX35" s="435"/>
      <c r="AY35" s="435"/>
      <c r="AZ35" s="435"/>
      <c r="BA35" s="436"/>
      <c r="BB35" s="434">
        <v>80</v>
      </c>
      <c r="BC35" s="435"/>
      <c r="BD35" s="435"/>
      <c r="BE35" s="435"/>
      <c r="BF35" s="436"/>
      <c r="BH35" s="88"/>
    </row>
    <row r="36" spans="1:60" ht="9.9499999999999993" customHeight="1" x14ac:dyDescent="0.2">
      <c r="A36" s="88"/>
      <c r="C36" s="424" t="s">
        <v>137</v>
      </c>
      <c r="D36" s="425"/>
      <c r="E36" s="425"/>
      <c r="F36" s="425"/>
      <c r="G36" s="425"/>
      <c r="H36" s="425"/>
      <c r="I36" s="425"/>
      <c r="J36" s="425"/>
      <c r="K36" s="425"/>
      <c r="L36" s="425"/>
      <c r="M36" s="425"/>
      <c r="N36" s="425"/>
      <c r="O36" s="425"/>
      <c r="P36" s="425"/>
      <c r="Q36" s="425"/>
      <c r="R36" s="426"/>
      <c r="S36" s="437">
        <v>1</v>
      </c>
      <c r="T36" s="438"/>
      <c r="U36" s="438"/>
      <c r="V36" s="438"/>
      <c r="W36" s="439"/>
      <c r="X36" s="437">
        <v>0.95</v>
      </c>
      <c r="Y36" s="438"/>
      <c r="Z36" s="438"/>
      <c r="AA36" s="438"/>
      <c r="AB36" s="439"/>
      <c r="AC36" s="437">
        <v>0.75</v>
      </c>
      <c r="AD36" s="438"/>
      <c r="AE36" s="438"/>
      <c r="AF36" s="438"/>
      <c r="AG36" s="439"/>
      <c r="AH36" s="437">
        <v>0.55000000000000004</v>
      </c>
      <c r="AI36" s="438"/>
      <c r="AJ36" s="438"/>
      <c r="AK36" s="438"/>
      <c r="AL36" s="439"/>
      <c r="AM36" s="437">
        <v>0.5</v>
      </c>
      <c r="AN36" s="438"/>
      <c r="AO36" s="438"/>
      <c r="AP36" s="438"/>
      <c r="AQ36" s="439"/>
      <c r="AR36" s="437">
        <v>0.4</v>
      </c>
      <c r="AS36" s="438"/>
      <c r="AT36" s="438"/>
      <c r="AU36" s="438"/>
      <c r="AV36" s="439"/>
      <c r="AW36" s="437">
        <v>0.3</v>
      </c>
      <c r="AX36" s="438"/>
      <c r="AY36" s="438"/>
      <c r="AZ36" s="438"/>
      <c r="BA36" s="439"/>
      <c r="BB36" s="437">
        <v>0.2</v>
      </c>
      <c r="BC36" s="438"/>
      <c r="BD36" s="438"/>
      <c r="BE36" s="438"/>
      <c r="BF36" s="439"/>
      <c r="BH36" s="88"/>
    </row>
    <row r="37" spans="1:60" ht="9.9499999999999993" customHeight="1" x14ac:dyDescent="0.2">
      <c r="A37" s="88"/>
      <c r="C37" s="131"/>
      <c r="D37" s="131"/>
      <c r="E37" s="131"/>
      <c r="F37" s="131"/>
      <c r="G37" s="131"/>
      <c r="H37" s="131"/>
      <c r="I37" s="131"/>
      <c r="J37" s="131"/>
      <c r="K37" s="131"/>
      <c r="L37" s="131"/>
      <c r="M37" s="131"/>
      <c r="N37" s="131"/>
      <c r="O37" s="131"/>
      <c r="P37" s="131"/>
      <c r="Q37" s="131"/>
      <c r="R37" s="131"/>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H37" s="88"/>
    </row>
    <row r="38" spans="1:60" ht="9.9499999999999993" customHeight="1" x14ac:dyDescent="0.2">
      <c r="A38" s="88"/>
      <c r="C38" s="424" t="s">
        <v>156</v>
      </c>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6"/>
      <c r="BH38" s="88"/>
    </row>
    <row r="39" spans="1:60" ht="9.9499999999999993" customHeight="1" x14ac:dyDescent="0.2">
      <c r="A39" s="88"/>
      <c r="C39" s="427" t="s">
        <v>154</v>
      </c>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9"/>
      <c r="AW39" s="430">
        <f>(S35*S36+X35*X36+AC35*AC36+AH35*AH36+AM35*AM36+AR35*AR36+AW35*AW36+BB35*BB36)/(S35+X35+AC35+AH35+AM35+AR35+AW35+BB35)</f>
        <v>0.44305555555555554</v>
      </c>
      <c r="AX39" s="422"/>
      <c r="AY39" s="422"/>
      <c r="AZ39" s="422"/>
      <c r="BA39" s="422"/>
      <c r="BB39" s="422"/>
      <c r="BC39" s="422"/>
      <c r="BD39" s="422"/>
      <c r="BE39" s="422"/>
      <c r="BF39" s="423"/>
      <c r="BH39" s="88"/>
    </row>
    <row r="40" spans="1:60" ht="9.9499999999999993" customHeight="1" x14ac:dyDescent="0.2">
      <c r="A40" s="88"/>
      <c r="C40" s="431" t="s">
        <v>153</v>
      </c>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3"/>
      <c r="AW40" s="430">
        <f>(AG28*AY28+AG29*AY29+AG30*AY30)/(AY28+AY29+AY30)</f>
        <v>0.84166666666666667</v>
      </c>
      <c r="AX40" s="422"/>
      <c r="AY40" s="422"/>
      <c r="AZ40" s="422"/>
      <c r="BA40" s="422"/>
      <c r="BB40" s="422"/>
      <c r="BC40" s="422"/>
      <c r="BD40" s="422"/>
      <c r="BE40" s="422"/>
      <c r="BF40" s="423"/>
      <c r="BH40" s="88"/>
    </row>
    <row r="41" spans="1:60" ht="9.9499999999999993" customHeight="1" x14ac:dyDescent="0.2">
      <c r="A41" s="88"/>
      <c r="C41" s="419" t="s">
        <v>155</v>
      </c>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1" t="str">
        <f>AD25</f>
        <v>02</v>
      </c>
      <c r="AI41" s="421"/>
      <c r="AJ41" s="421"/>
      <c r="AK41" s="128"/>
      <c r="AL41" s="128"/>
      <c r="AM41" s="128"/>
      <c r="AN41" s="128"/>
      <c r="AO41" s="128"/>
      <c r="AP41" s="128"/>
      <c r="AQ41" s="128"/>
      <c r="AR41" s="128"/>
      <c r="AS41" s="128"/>
      <c r="AT41" s="128"/>
      <c r="AU41" s="128"/>
      <c r="AV41" s="129"/>
      <c r="AW41" s="422">
        <f>AW39*AW40</f>
        <v>0.37290509259259258</v>
      </c>
      <c r="AX41" s="422"/>
      <c r="AY41" s="422"/>
      <c r="AZ41" s="422"/>
      <c r="BA41" s="422"/>
      <c r="BB41" s="422"/>
      <c r="BC41" s="422"/>
      <c r="BD41" s="422"/>
      <c r="BE41" s="422"/>
      <c r="BF41" s="423"/>
      <c r="BH41" s="88"/>
    </row>
    <row r="42" spans="1:60" ht="9.9499999999999993" customHeight="1" x14ac:dyDescent="0.2">
      <c r="A42" s="88"/>
      <c r="BH42" s="88"/>
    </row>
    <row r="43" spans="1:60" ht="9.9499999999999993" customHeight="1" x14ac:dyDescent="0.2">
      <c r="A43" s="88"/>
      <c r="BH43" s="88"/>
    </row>
    <row r="44" spans="1:60" ht="9.9499999999999993" customHeight="1" x14ac:dyDescent="0.2">
      <c r="A44" s="88"/>
      <c r="BH44" s="88"/>
    </row>
    <row r="45" spans="1:60" ht="9.9499999999999993" customHeight="1" x14ac:dyDescent="0.2">
      <c r="A45" s="88"/>
      <c r="C45" s="465" t="s">
        <v>138</v>
      </c>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127"/>
      <c r="AD45" s="467" t="s">
        <v>14</v>
      </c>
      <c r="AE45" s="467"/>
      <c r="AF45" s="467"/>
      <c r="AG45" s="467"/>
      <c r="AH45" s="468"/>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69"/>
      <c r="BE45" s="469"/>
      <c r="BF45" s="470"/>
      <c r="BH45" s="88"/>
    </row>
    <row r="46" spans="1:60" ht="9.9499999999999993" customHeight="1" x14ac:dyDescent="0.2">
      <c r="A46" s="88"/>
      <c r="C46" s="452" t="s">
        <v>133</v>
      </c>
      <c r="D46" s="453"/>
      <c r="E46" s="453"/>
      <c r="F46" s="453"/>
      <c r="G46" s="453"/>
      <c r="H46" s="453"/>
      <c r="I46" s="453"/>
      <c r="J46" s="453"/>
      <c r="K46" s="454"/>
      <c r="L46" s="427" t="s">
        <v>134</v>
      </c>
      <c r="M46" s="428"/>
      <c r="N46" s="428"/>
      <c r="O46" s="428"/>
      <c r="P46" s="428"/>
      <c r="Q46" s="428"/>
      <c r="R46" s="428"/>
      <c r="S46" s="429"/>
      <c r="T46" s="397"/>
      <c r="U46" s="398"/>
      <c r="V46" s="398"/>
      <c r="W46" s="398"/>
      <c r="X46" s="398"/>
      <c r="Y46" s="398"/>
      <c r="Z46" s="398"/>
      <c r="AA46" s="398"/>
      <c r="AB46" s="398"/>
      <c r="AC46" s="398"/>
      <c r="AD46" s="398"/>
      <c r="AE46" s="398"/>
      <c r="AF46" s="399"/>
      <c r="AG46" s="427" t="s">
        <v>139</v>
      </c>
      <c r="AH46" s="428"/>
      <c r="AI46" s="428"/>
      <c r="AJ46" s="428"/>
      <c r="AK46" s="428"/>
      <c r="AL46" s="428"/>
      <c r="AM46" s="428"/>
      <c r="AN46" s="428"/>
      <c r="AO46" s="429"/>
      <c r="AP46" s="415"/>
      <c r="AQ46" s="416"/>
      <c r="AR46" s="416"/>
      <c r="AS46" s="416"/>
      <c r="AT46" s="416"/>
      <c r="AU46" s="416"/>
      <c r="AV46" s="416"/>
      <c r="AW46" s="416"/>
      <c r="AX46" s="416"/>
      <c r="AY46" s="416"/>
      <c r="AZ46" s="416"/>
      <c r="BA46" s="416"/>
      <c r="BB46" s="416"/>
      <c r="BC46" s="416"/>
      <c r="BD46" s="416"/>
      <c r="BE46" s="416"/>
      <c r="BF46" s="417"/>
      <c r="BH46" s="88"/>
    </row>
    <row r="47" spans="1:60" ht="9.9499999999999993" customHeight="1" x14ac:dyDescent="0.2">
      <c r="A47" s="88"/>
      <c r="C47" s="458"/>
      <c r="D47" s="459"/>
      <c r="E47" s="459"/>
      <c r="F47" s="459"/>
      <c r="G47" s="459"/>
      <c r="H47" s="459"/>
      <c r="I47" s="459"/>
      <c r="J47" s="459"/>
      <c r="K47" s="460"/>
      <c r="L47" s="462" t="s">
        <v>140</v>
      </c>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4"/>
      <c r="AP47" s="397"/>
      <c r="AQ47" s="398"/>
      <c r="AR47" s="398"/>
      <c r="AS47" s="398"/>
      <c r="AT47" s="398"/>
      <c r="AU47" s="398"/>
      <c r="AV47" s="398"/>
      <c r="AW47" s="398"/>
      <c r="AX47" s="399"/>
      <c r="AY47" s="397"/>
      <c r="AZ47" s="398"/>
      <c r="BA47" s="398"/>
      <c r="BB47" s="398"/>
      <c r="BC47" s="398"/>
      <c r="BD47" s="398"/>
      <c r="BE47" s="398"/>
      <c r="BF47" s="399"/>
      <c r="BH47" s="88"/>
    </row>
    <row r="48" spans="1:60" ht="9.9499999999999993" customHeight="1" x14ac:dyDescent="0.2">
      <c r="A48" s="88"/>
      <c r="C48" s="452" t="s">
        <v>76</v>
      </c>
      <c r="D48" s="453"/>
      <c r="E48" s="453"/>
      <c r="F48" s="453"/>
      <c r="G48" s="453"/>
      <c r="H48" s="453"/>
      <c r="I48" s="453"/>
      <c r="J48" s="453"/>
      <c r="K48" s="454"/>
      <c r="L48" s="419" t="s">
        <v>141</v>
      </c>
      <c r="M48" s="420"/>
      <c r="N48" s="420"/>
      <c r="O48" s="420"/>
      <c r="P48" s="420"/>
      <c r="Q48" s="420"/>
      <c r="R48" s="420"/>
      <c r="S48" s="420"/>
      <c r="T48" s="420"/>
      <c r="U48" s="420"/>
      <c r="V48" s="420"/>
      <c r="W48" s="420"/>
      <c r="X48" s="420"/>
      <c r="Y48" s="420"/>
      <c r="Z48" s="420"/>
      <c r="AA48" s="420"/>
      <c r="AB48" s="420"/>
      <c r="AC48" s="420"/>
      <c r="AD48" s="420"/>
      <c r="AE48" s="420"/>
      <c r="AF48" s="461"/>
      <c r="AG48" s="430">
        <v>1</v>
      </c>
      <c r="AH48" s="422"/>
      <c r="AI48" s="422"/>
      <c r="AJ48" s="422"/>
      <c r="AK48" s="422"/>
      <c r="AL48" s="423"/>
      <c r="AM48" s="427" t="s">
        <v>144</v>
      </c>
      <c r="AN48" s="428"/>
      <c r="AO48" s="428"/>
      <c r="AP48" s="428"/>
      <c r="AQ48" s="428"/>
      <c r="AR48" s="428"/>
      <c r="AS48" s="428"/>
      <c r="AT48" s="428"/>
      <c r="AU48" s="428"/>
      <c r="AV48" s="428"/>
      <c r="AW48" s="428"/>
      <c r="AX48" s="429"/>
      <c r="AY48" s="412">
        <v>10</v>
      </c>
      <c r="AZ48" s="413"/>
      <c r="BA48" s="413"/>
      <c r="BB48" s="413"/>
      <c r="BC48" s="413"/>
      <c r="BD48" s="413"/>
      <c r="BE48" s="413"/>
      <c r="BF48" s="414"/>
      <c r="BH48" s="88"/>
    </row>
    <row r="49" spans="1:60" ht="9.9499999999999993" customHeight="1" x14ac:dyDescent="0.2">
      <c r="A49" s="88"/>
      <c r="C49" s="455"/>
      <c r="D49" s="456"/>
      <c r="E49" s="456"/>
      <c r="F49" s="456"/>
      <c r="G49" s="456"/>
      <c r="H49" s="456"/>
      <c r="I49" s="456"/>
      <c r="J49" s="456"/>
      <c r="K49" s="457"/>
      <c r="L49" s="419" t="s">
        <v>142</v>
      </c>
      <c r="M49" s="420"/>
      <c r="N49" s="420"/>
      <c r="O49" s="420"/>
      <c r="P49" s="420"/>
      <c r="Q49" s="420"/>
      <c r="R49" s="420"/>
      <c r="S49" s="420"/>
      <c r="T49" s="420"/>
      <c r="U49" s="420"/>
      <c r="V49" s="420"/>
      <c r="W49" s="420"/>
      <c r="X49" s="420"/>
      <c r="Y49" s="420"/>
      <c r="Z49" s="420"/>
      <c r="AA49" s="420"/>
      <c r="AB49" s="420"/>
      <c r="AC49" s="420"/>
      <c r="AD49" s="420"/>
      <c r="AE49" s="420"/>
      <c r="AF49" s="461"/>
      <c r="AG49" s="430">
        <v>0.9</v>
      </c>
      <c r="AH49" s="422"/>
      <c r="AI49" s="422"/>
      <c r="AJ49" s="422"/>
      <c r="AK49" s="422"/>
      <c r="AL49" s="423"/>
      <c r="AM49" s="427" t="s">
        <v>145</v>
      </c>
      <c r="AN49" s="428"/>
      <c r="AO49" s="428"/>
      <c r="AP49" s="428"/>
      <c r="AQ49" s="428"/>
      <c r="AR49" s="428"/>
      <c r="AS49" s="428"/>
      <c r="AT49" s="428"/>
      <c r="AU49" s="428"/>
      <c r="AV49" s="428"/>
      <c r="AW49" s="428"/>
      <c r="AX49" s="429"/>
      <c r="AY49" s="412">
        <v>20</v>
      </c>
      <c r="AZ49" s="413"/>
      <c r="BA49" s="413"/>
      <c r="BB49" s="413"/>
      <c r="BC49" s="413"/>
      <c r="BD49" s="413"/>
      <c r="BE49" s="413"/>
      <c r="BF49" s="414"/>
      <c r="BH49" s="88"/>
    </row>
    <row r="50" spans="1:60" ht="9.9499999999999993" customHeight="1" x14ac:dyDescent="0.2">
      <c r="A50" s="88"/>
      <c r="C50" s="458"/>
      <c r="D50" s="459"/>
      <c r="E50" s="459"/>
      <c r="F50" s="459"/>
      <c r="G50" s="459"/>
      <c r="H50" s="459"/>
      <c r="I50" s="459"/>
      <c r="J50" s="459"/>
      <c r="K50" s="460"/>
      <c r="L50" s="419" t="s">
        <v>143</v>
      </c>
      <c r="M50" s="420"/>
      <c r="N50" s="420"/>
      <c r="O50" s="420"/>
      <c r="P50" s="420"/>
      <c r="Q50" s="420"/>
      <c r="R50" s="420"/>
      <c r="S50" s="420"/>
      <c r="T50" s="420"/>
      <c r="U50" s="420"/>
      <c r="V50" s="420"/>
      <c r="W50" s="420"/>
      <c r="X50" s="420"/>
      <c r="Y50" s="420"/>
      <c r="Z50" s="420"/>
      <c r="AA50" s="420"/>
      <c r="AB50" s="420"/>
      <c r="AC50" s="420"/>
      <c r="AD50" s="420"/>
      <c r="AE50" s="420"/>
      <c r="AF50" s="461"/>
      <c r="AG50" s="430">
        <v>0.75</v>
      </c>
      <c r="AH50" s="422"/>
      <c r="AI50" s="422"/>
      <c r="AJ50" s="422"/>
      <c r="AK50" s="422"/>
      <c r="AL50" s="423"/>
      <c r="AM50" s="427" t="s">
        <v>146</v>
      </c>
      <c r="AN50" s="428"/>
      <c r="AO50" s="428"/>
      <c r="AP50" s="428"/>
      <c r="AQ50" s="428"/>
      <c r="AR50" s="428"/>
      <c r="AS50" s="428"/>
      <c r="AT50" s="428"/>
      <c r="AU50" s="428"/>
      <c r="AV50" s="428"/>
      <c r="AW50" s="428"/>
      <c r="AX50" s="429"/>
      <c r="AY50" s="412">
        <v>30</v>
      </c>
      <c r="AZ50" s="413"/>
      <c r="BA50" s="413"/>
      <c r="BB50" s="413"/>
      <c r="BC50" s="413"/>
      <c r="BD50" s="413"/>
      <c r="BE50" s="413"/>
      <c r="BF50" s="414"/>
      <c r="BH50" s="88"/>
    </row>
    <row r="51" spans="1:60" ht="9.9499999999999993" customHeight="1" x14ac:dyDescent="0.2">
      <c r="A51" s="88"/>
      <c r="C51" s="449" t="s">
        <v>135</v>
      </c>
      <c r="D51" s="450"/>
      <c r="E51" s="450"/>
      <c r="F51" s="450"/>
      <c r="G51" s="450"/>
      <c r="H51" s="450"/>
      <c r="I51" s="450"/>
      <c r="J51" s="450"/>
      <c r="K51" s="451"/>
      <c r="L51" s="424" t="s">
        <v>51</v>
      </c>
      <c r="M51" s="425"/>
      <c r="N51" s="425"/>
      <c r="O51" s="425"/>
      <c r="P51" s="425"/>
      <c r="Q51" s="426"/>
      <c r="R51" s="424" t="s">
        <v>147</v>
      </c>
      <c r="S51" s="425"/>
      <c r="T51" s="425"/>
      <c r="U51" s="425"/>
      <c r="V51" s="426"/>
      <c r="W51" s="424" t="s">
        <v>148</v>
      </c>
      <c r="X51" s="425"/>
      <c r="Y51" s="425"/>
      <c r="Z51" s="425"/>
      <c r="AA51" s="425"/>
      <c r="AB51" s="425"/>
      <c r="AC51" s="425"/>
      <c r="AD51" s="425"/>
      <c r="AE51" s="425"/>
      <c r="AF51" s="426"/>
      <c r="AG51" s="424" t="s">
        <v>149</v>
      </c>
      <c r="AH51" s="425"/>
      <c r="AI51" s="425"/>
      <c r="AJ51" s="425"/>
      <c r="AK51" s="425"/>
      <c r="AL51" s="425"/>
      <c r="AM51" s="425"/>
      <c r="AN51" s="425"/>
      <c r="AO51" s="426"/>
      <c r="AP51" s="424" t="s">
        <v>150</v>
      </c>
      <c r="AQ51" s="425"/>
      <c r="AR51" s="425"/>
      <c r="AS51" s="425"/>
      <c r="AT51" s="425"/>
      <c r="AU51" s="425"/>
      <c r="AV51" s="425"/>
      <c r="AW51" s="425"/>
      <c r="AX51" s="426"/>
      <c r="AY51" s="424"/>
      <c r="AZ51" s="425"/>
      <c r="BA51" s="425"/>
      <c r="BB51" s="425"/>
      <c r="BC51" s="425"/>
      <c r="BD51" s="425"/>
      <c r="BE51" s="425"/>
      <c r="BF51" s="426"/>
      <c r="BH51" s="88"/>
    </row>
    <row r="52" spans="1:60" ht="9.9499999999999993" customHeight="1" x14ac:dyDescent="0.2">
      <c r="A52" s="88"/>
      <c r="C52" s="440" t="s">
        <v>136</v>
      </c>
      <c r="D52" s="441"/>
      <c r="E52" s="441"/>
      <c r="F52" s="441"/>
      <c r="G52" s="441"/>
      <c r="H52" s="441"/>
      <c r="I52" s="441"/>
      <c r="J52" s="441"/>
      <c r="K52" s="442"/>
      <c r="L52" s="434">
        <v>115</v>
      </c>
      <c r="M52" s="435"/>
      <c r="N52" s="435"/>
      <c r="O52" s="435"/>
      <c r="P52" s="435"/>
      <c r="Q52" s="436"/>
      <c r="R52" s="443">
        <v>44531</v>
      </c>
      <c r="S52" s="444"/>
      <c r="T52" s="444"/>
      <c r="U52" s="444"/>
      <c r="V52" s="445"/>
      <c r="W52" s="446">
        <v>1200000</v>
      </c>
      <c r="X52" s="447"/>
      <c r="Y52" s="447"/>
      <c r="Z52" s="447"/>
      <c r="AA52" s="447"/>
      <c r="AB52" s="447"/>
      <c r="AC52" s="447"/>
      <c r="AD52" s="447"/>
      <c r="AE52" s="447"/>
      <c r="AF52" s="448"/>
      <c r="AG52" s="446">
        <v>450000</v>
      </c>
      <c r="AH52" s="447"/>
      <c r="AI52" s="447"/>
      <c r="AJ52" s="447"/>
      <c r="AK52" s="447"/>
      <c r="AL52" s="447"/>
      <c r="AM52" s="447"/>
      <c r="AN52" s="447"/>
      <c r="AO52" s="448"/>
      <c r="AP52" s="446">
        <f>W52-AG52</f>
        <v>750000</v>
      </c>
      <c r="AQ52" s="447"/>
      <c r="AR52" s="447"/>
      <c r="AS52" s="447"/>
      <c r="AT52" s="447"/>
      <c r="AU52" s="447"/>
      <c r="AV52" s="447"/>
      <c r="AW52" s="447"/>
      <c r="AX52" s="448"/>
      <c r="AY52" s="424"/>
      <c r="AZ52" s="425"/>
      <c r="BA52" s="425"/>
      <c r="BB52" s="425"/>
      <c r="BC52" s="425"/>
      <c r="BD52" s="425"/>
      <c r="BE52" s="425"/>
      <c r="BF52" s="426"/>
      <c r="BH52" s="88"/>
    </row>
    <row r="53" spans="1:60" ht="9.9499999999999993" customHeight="1" x14ac:dyDescent="0.2">
      <c r="A53" s="88"/>
      <c r="C53" s="424" t="s">
        <v>151</v>
      </c>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6"/>
      <c r="BH53" s="88"/>
    </row>
    <row r="54" spans="1:60" ht="9.9499999999999993" customHeight="1" x14ac:dyDescent="0.2">
      <c r="A54" s="88"/>
      <c r="C54" s="424" t="s">
        <v>152</v>
      </c>
      <c r="D54" s="425"/>
      <c r="E54" s="425"/>
      <c r="F54" s="425"/>
      <c r="G54" s="425"/>
      <c r="H54" s="425"/>
      <c r="I54" s="425"/>
      <c r="J54" s="425"/>
      <c r="K54" s="425"/>
      <c r="L54" s="425"/>
      <c r="M54" s="425"/>
      <c r="N54" s="425"/>
      <c r="O54" s="425"/>
      <c r="P54" s="425"/>
      <c r="Q54" s="425"/>
      <c r="R54" s="426"/>
      <c r="S54" s="424" t="s">
        <v>41</v>
      </c>
      <c r="T54" s="425"/>
      <c r="U54" s="425"/>
      <c r="V54" s="425"/>
      <c r="W54" s="426"/>
      <c r="X54" s="424" t="s">
        <v>42</v>
      </c>
      <c r="Y54" s="425"/>
      <c r="Z54" s="425"/>
      <c r="AA54" s="425"/>
      <c r="AB54" s="426"/>
      <c r="AC54" s="424" t="s">
        <v>42</v>
      </c>
      <c r="AD54" s="425"/>
      <c r="AE54" s="425"/>
      <c r="AF54" s="425"/>
      <c r="AG54" s="426"/>
      <c r="AH54" s="424" t="s">
        <v>44</v>
      </c>
      <c r="AI54" s="425"/>
      <c r="AJ54" s="425"/>
      <c r="AK54" s="425"/>
      <c r="AL54" s="426"/>
      <c r="AM54" s="424" t="s">
        <v>45</v>
      </c>
      <c r="AN54" s="425"/>
      <c r="AO54" s="425"/>
      <c r="AP54" s="425"/>
      <c r="AQ54" s="426"/>
      <c r="AR54" s="424" t="s">
        <v>46</v>
      </c>
      <c r="AS54" s="425"/>
      <c r="AT54" s="425"/>
      <c r="AU54" s="425"/>
      <c r="AV54" s="426"/>
      <c r="AW54" s="424" t="s">
        <v>47</v>
      </c>
      <c r="AX54" s="425"/>
      <c r="AY54" s="425"/>
      <c r="AZ54" s="425"/>
      <c r="BA54" s="426"/>
      <c r="BB54" s="424" t="s">
        <v>49</v>
      </c>
      <c r="BC54" s="425"/>
      <c r="BD54" s="425"/>
      <c r="BE54" s="425"/>
      <c r="BF54" s="426"/>
      <c r="BH54" s="88"/>
    </row>
    <row r="55" spans="1:60" ht="9.9499999999999993" customHeight="1" x14ac:dyDescent="0.2">
      <c r="A55" s="88"/>
      <c r="C55" s="424" t="s">
        <v>51</v>
      </c>
      <c r="D55" s="425"/>
      <c r="E55" s="425"/>
      <c r="F55" s="425"/>
      <c r="G55" s="425"/>
      <c r="H55" s="425"/>
      <c r="I55" s="425"/>
      <c r="J55" s="425"/>
      <c r="K55" s="425"/>
      <c r="L55" s="425"/>
      <c r="M55" s="425"/>
      <c r="N55" s="425"/>
      <c r="O55" s="425"/>
      <c r="P55" s="425"/>
      <c r="Q55" s="425"/>
      <c r="R55" s="426"/>
      <c r="S55" s="434">
        <v>10</v>
      </c>
      <c r="T55" s="435"/>
      <c r="U55" s="435"/>
      <c r="V55" s="435"/>
      <c r="W55" s="436"/>
      <c r="X55" s="434">
        <v>20</v>
      </c>
      <c r="Y55" s="435"/>
      <c r="Z55" s="435"/>
      <c r="AA55" s="435"/>
      <c r="AB55" s="436"/>
      <c r="AC55" s="434">
        <v>30</v>
      </c>
      <c r="AD55" s="435"/>
      <c r="AE55" s="435"/>
      <c r="AF55" s="435"/>
      <c r="AG55" s="436"/>
      <c r="AH55" s="434">
        <v>40</v>
      </c>
      <c r="AI55" s="435"/>
      <c r="AJ55" s="435"/>
      <c r="AK55" s="435"/>
      <c r="AL55" s="436"/>
      <c r="AM55" s="434">
        <v>50</v>
      </c>
      <c r="AN55" s="435"/>
      <c r="AO55" s="435"/>
      <c r="AP55" s="435"/>
      <c r="AQ55" s="436"/>
      <c r="AR55" s="434">
        <v>60</v>
      </c>
      <c r="AS55" s="435"/>
      <c r="AT55" s="435"/>
      <c r="AU55" s="435"/>
      <c r="AV55" s="436"/>
      <c r="AW55" s="434">
        <v>70</v>
      </c>
      <c r="AX55" s="435"/>
      <c r="AY55" s="435"/>
      <c r="AZ55" s="435"/>
      <c r="BA55" s="436"/>
      <c r="BB55" s="434">
        <v>80</v>
      </c>
      <c r="BC55" s="435"/>
      <c r="BD55" s="435"/>
      <c r="BE55" s="435"/>
      <c r="BF55" s="436"/>
      <c r="BH55" s="88"/>
    </row>
    <row r="56" spans="1:60" ht="9.9499999999999993" customHeight="1" x14ac:dyDescent="0.2">
      <c r="A56" s="88"/>
      <c r="C56" s="424" t="s">
        <v>137</v>
      </c>
      <c r="D56" s="425"/>
      <c r="E56" s="425"/>
      <c r="F56" s="425"/>
      <c r="G56" s="425"/>
      <c r="H56" s="425"/>
      <c r="I56" s="425"/>
      <c r="J56" s="425"/>
      <c r="K56" s="425"/>
      <c r="L56" s="425"/>
      <c r="M56" s="425"/>
      <c r="N56" s="425"/>
      <c r="O56" s="425"/>
      <c r="P56" s="425"/>
      <c r="Q56" s="425"/>
      <c r="R56" s="426"/>
      <c r="S56" s="437">
        <v>1</v>
      </c>
      <c r="T56" s="438"/>
      <c r="U56" s="438"/>
      <c r="V56" s="438"/>
      <c r="W56" s="439"/>
      <c r="X56" s="437">
        <v>0.95</v>
      </c>
      <c r="Y56" s="438"/>
      <c r="Z56" s="438"/>
      <c r="AA56" s="438"/>
      <c r="AB56" s="439"/>
      <c r="AC56" s="437">
        <v>0.75</v>
      </c>
      <c r="AD56" s="438"/>
      <c r="AE56" s="438"/>
      <c r="AF56" s="438"/>
      <c r="AG56" s="439"/>
      <c r="AH56" s="437">
        <v>0.55000000000000004</v>
      </c>
      <c r="AI56" s="438"/>
      <c r="AJ56" s="438"/>
      <c r="AK56" s="438"/>
      <c r="AL56" s="439"/>
      <c r="AM56" s="437">
        <v>0.5</v>
      </c>
      <c r="AN56" s="438"/>
      <c r="AO56" s="438"/>
      <c r="AP56" s="438"/>
      <c r="AQ56" s="439"/>
      <c r="AR56" s="437">
        <v>0.4</v>
      </c>
      <c r="AS56" s="438"/>
      <c r="AT56" s="438"/>
      <c r="AU56" s="438"/>
      <c r="AV56" s="439"/>
      <c r="AW56" s="437">
        <v>0.3</v>
      </c>
      <c r="AX56" s="438"/>
      <c r="AY56" s="438"/>
      <c r="AZ56" s="438"/>
      <c r="BA56" s="439"/>
      <c r="BB56" s="437">
        <v>0.2</v>
      </c>
      <c r="BC56" s="438"/>
      <c r="BD56" s="438"/>
      <c r="BE56" s="438"/>
      <c r="BF56" s="439"/>
      <c r="BH56" s="88"/>
    </row>
    <row r="57" spans="1:60" ht="9.9499999999999993" customHeight="1" x14ac:dyDescent="0.2">
      <c r="A57" s="88"/>
      <c r="C57" s="131"/>
      <c r="D57" s="131"/>
      <c r="E57" s="131"/>
      <c r="F57" s="131"/>
      <c r="G57" s="131"/>
      <c r="H57" s="131"/>
      <c r="I57" s="131"/>
      <c r="J57" s="131"/>
      <c r="K57" s="131"/>
      <c r="L57" s="131"/>
      <c r="M57" s="131"/>
      <c r="N57" s="131"/>
      <c r="O57" s="131"/>
      <c r="P57" s="131"/>
      <c r="Q57" s="131"/>
      <c r="R57" s="131"/>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H57" s="88"/>
    </row>
    <row r="58" spans="1:60" ht="9.9499999999999993" customHeight="1" x14ac:dyDescent="0.2">
      <c r="A58" s="88"/>
      <c r="C58" s="424" t="s">
        <v>156</v>
      </c>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6"/>
      <c r="BH58" s="88"/>
    </row>
    <row r="59" spans="1:60" ht="9.9499999999999993" customHeight="1" x14ac:dyDescent="0.2">
      <c r="A59" s="88"/>
      <c r="C59" s="427" t="s">
        <v>154</v>
      </c>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9"/>
      <c r="AW59" s="430">
        <f>(S55*S56+X55*X56+AC55*AC56+AH55*AH56+AM55*AM56+AR55*AR56+AW55*AW56+BB55*BB56)/(S55+X55+AC55+AH55+AM55+AR55+AW55+BB55)</f>
        <v>0.44305555555555554</v>
      </c>
      <c r="AX59" s="422"/>
      <c r="AY59" s="422"/>
      <c r="AZ59" s="422"/>
      <c r="BA59" s="422"/>
      <c r="BB59" s="422"/>
      <c r="BC59" s="422"/>
      <c r="BD59" s="422"/>
      <c r="BE59" s="422"/>
      <c r="BF59" s="423"/>
      <c r="BH59" s="88"/>
    </row>
    <row r="60" spans="1:60" ht="9.9499999999999993" customHeight="1" x14ac:dyDescent="0.2">
      <c r="A60" s="88"/>
      <c r="C60" s="431" t="s">
        <v>153</v>
      </c>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3"/>
      <c r="AW60" s="430">
        <f>(AG48*AY48+AG49*AY49+AG50*AY50)/(AY48+AY49+AY50)</f>
        <v>0.84166666666666667</v>
      </c>
      <c r="AX60" s="422"/>
      <c r="AY60" s="422"/>
      <c r="AZ60" s="422"/>
      <c r="BA60" s="422"/>
      <c r="BB60" s="422"/>
      <c r="BC60" s="422"/>
      <c r="BD60" s="422"/>
      <c r="BE60" s="422"/>
      <c r="BF60" s="423"/>
      <c r="BH60" s="88"/>
    </row>
    <row r="61" spans="1:60" ht="9.9499999999999993" customHeight="1" x14ac:dyDescent="0.2">
      <c r="A61" s="88"/>
      <c r="C61" s="419" t="s">
        <v>155</v>
      </c>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1" t="str">
        <f>AD45</f>
        <v>03</v>
      </c>
      <c r="AI61" s="421"/>
      <c r="AJ61" s="421"/>
      <c r="AK61" s="128"/>
      <c r="AL61" s="128"/>
      <c r="AM61" s="128"/>
      <c r="AN61" s="128"/>
      <c r="AO61" s="128"/>
      <c r="AP61" s="128"/>
      <c r="AQ61" s="128"/>
      <c r="AR61" s="128"/>
      <c r="AS61" s="128"/>
      <c r="AT61" s="128"/>
      <c r="AU61" s="128"/>
      <c r="AV61" s="129"/>
      <c r="AW61" s="422">
        <f>AW59*AW60</f>
        <v>0.37290509259259258</v>
      </c>
      <c r="AX61" s="422"/>
      <c r="AY61" s="422"/>
      <c r="AZ61" s="422"/>
      <c r="BA61" s="422"/>
      <c r="BB61" s="422"/>
      <c r="BC61" s="422"/>
      <c r="BD61" s="422"/>
      <c r="BE61" s="422"/>
      <c r="BF61" s="423"/>
      <c r="BH61" s="88"/>
    </row>
    <row r="62" spans="1:60" ht="9.9499999999999993" customHeight="1" x14ac:dyDescent="0.2">
      <c r="A62" s="88"/>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3"/>
      <c r="AI62" s="133"/>
      <c r="AJ62" s="133"/>
      <c r="AK62" s="134"/>
      <c r="AL62" s="134"/>
      <c r="AM62" s="134"/>
      <c r="AN62" s="134"/>
      <c r="AO62" s="134"/>
      <c r="AP62" s="134"/>
      <c r="AQ62" s="134"/>
      <c r="AR62" s="134"/>
      <c r="AS62" s="134"/>
      <c r="AT62" s="134"/>
      <c r="AU62" s="134"/>
      <c r="AV62" s="134"/>
      <c r="AW62" s="121"/>
      <c r="AX62" s="121"/>
      <c r="AY62" s="121"/>
      <c r="AZ62" s="121"/>
      <c r="BA62" s="121"/>
      <c r="BB62" s="121"/>
      <c r="BC62" s="121"/>
      <c r="BD62" s="121"/>
      <c r="BE62" s="121"/>
      <c r="BF62" s="121"/>
      <c r="BH62" s="88"/>
    </row>
    <row r="63" spans="1:60" ht="9.9499999999999993" customHeight="1" x14ac:dyDescent="0.2">
      <c r="A63" s="88"/>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3"/>
      <c r="AI63" s="133"/>
      <c r="AJ63" s="133"/>
      <c r="AK63" s="134"/>
      <c r="AL63" s="134"/>
      <c r="AM63" s="134"/>
      <c r="AN63" s="134"/>
      <c r="AO63" s="134"/>
      <c r="AP63" s="134"/>
      <c r="AQ63" s="134"/>
      <c r="AR63" s="134"/>
      <c r="AS63" s="134"/>
      <c r="AT63" s="134"/>
      <c r="AU63" s="134"/>
      <c r="AV63" s="134"/>
      <c r="AW63" s="121"/>
      <c r="AX63" s="121"/>
      <c r="AY63" s="121"/>
      <c r="AZ63" s="121"/>
      <c r="BA63" s="121"/>
      <c r="BB63" s="121"/>
      <c r="BC63" s="121"/>
      <c r="BD63" s="121"/>
      <c r="BE63" s="121"/>
      <c r="BF63" s="121"/>
      <c r="BH63" s="88"/>
    </row>
    <row r="64" spans="1:60" ht="9.9499999999999993" customHeight="1" x14ac:dyDescent="0.2">
      <c r="A64" s="88"/>
      <c r="BH64" s="88"/>
    </row>
    <row r="65" spans="1:60" ht="9.9499999999999993" customHeight="1" x14ac:dyDescent="0.2">
      <c r="A65" s="88"/>
      <c r="C65" s="465" t="s">
        <v>138</v>
      </c>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127"/>
      <c r="AD65" s="467" t="s">
        <v>15</v>
      </c>
      <c r="AE65" s="467"/>
      <c r="AF65" s="467"/>
      <c r="AG65" s="467"/>
      <c r="AH65" s="468"/>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70"/>
      <c r="BH65" s="88"/>
    </row>
    <row r="66" spans="1:60" ht="9.9499999999999993" customHeight="1" x14ac:dyDescent="0.2">
      <c r="A66" s="88"/>
      <c r="C66" s="452" t="s">
        <v>133</v>
      </c>
      <c r="D66" s="453"/>
      <c r="E66" s="453"/>
      <c r="F66" s="453"/>
      <c r="G66" s="453"/>
      <c r="H66" s="453"/>
      <c r="I66" s="453"/>
      <c r="J66" s="453"/>
      <c r="K66" s="454"/>
      <c r="L66" s="427" t="s">
        <v>134</v>
      </c>
      <c r="M66" s="428"/>
      <c r="N66" s="428"/>
      <c r="O66" s="428"/>
      <c r="P66" s="428"/>
      <c r="Q66" s="428"/>
      <c r="R66" s="428"/>
      <c r="S66" s="429"/>
      <c r="T66" s="397"/>
      <c r="U66" s="398"/>
      <c r="V66" s="398"/>
      <c r="W66" s="398"/>
      <c r="X66" s="398"/>
      <c r="Y66" s="398"/>
      <c r="Z66" s="398"/>
      <c r="AA66" s="398"/>
      <c r="AB66" s="398"/>
      <c r="AC66" s="398"/>
      <c r="AD66" s="398"/>
      <c r="AE66" s="398"/>
      <c r="AF66" s="399"/>
      <c r="AG66" s="427" t="s">
        <v>139</v>
      </c>
      <c r="AH66" s="428"/>
      <c r="AI66" s="428"/>
      <c r="AJ66" s="428"/>
      <c r="AK66" s="428"/>
      <c r="AL66" s="428"/>
      <c r="AM66" s="428"/>
      <c r="AN66" s="428"/>
      <c r="AO66" s="429"/>
      <c r="AP66" s="415"/>
      <c r="AQ66" s="416"/>
      <c r="AR66" s="416"/>
      <c r="AS66" s="416"/>
      <c r="AT66" s="416"/>
      <c r="AU66" s="416"/>
      <c r="AV66" s="416"/>
      <c r="AW66" s="416"/>
      <c r="AX66" s="416"/>
      <c r="AY66" s="416"/>
      <c r="AZ66" s="416"/>
      <c r="BA66" s="416"/>
      <c r="BB66" s="416"/>
      <c r="BC66" s="416"/>
      <c r="BD66" s="416"/>
      <c r="BE66" s="416"/>
      <c r="BF66" s="417"/>
      <c r="BH66" s="88"/>
    </row>
    <row r="67" spans="1:60" ht="9.9499999999999993" customHeight="1" x14ac:dyDescent="0.2">
      <c r="A67" s="88"/>
      <c r="C67" s="458"/>
      <c r="D67" s="459"/>
      <c r="E67" s="459"/>
      <c r="F67" s="459"/>
      <c r="G67" s="459"/>
      <c r="H67" s="459"/>
      <c r="I67" s="459"/>
      <c r="J67" s="459"/>
      <c r="K67" s="460"/>
      <c r="L67" s="462" t="s">
        <v>140</v>
      </c>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4"/>
      <c r="AP67" s="397"/>
      <c r="AQ67" s="398"/>
      <c r="AR67" s="398"/>
      <c r="AS67" s="398"/>
      <c r="AT67" s="398"/>
      <c r="AU67" s="398"/>
      <c r="AV67" s="398"/>
      <c r="AW67" s="398"/>
      <c r="AX67" s="399"/>
      <c r="AY67" s="397"/>
      <c r="AZ67" s="398"/>
      <c r="BA67" s="398"/>
      <c r="BB67" s="398"/>
      <c r="BC67" s="398"/>
      <c r="BD67" s="398"/>
      <c r="BE67" s="398"/>
      <c r="BF67" s="399"/>
      <c r="BH67" s="88"/>
    </row>
    <row r="68" spans="1:60" ht="9.9499999999999993" customHeight="1" x14ac:dyDescent="0.2">
      <c r="A68" s="88"/>
      <c r="C68" s="452" t="s">
        <v>76</v>
      </c>
      <c r="D68" s="453"/>
      <c r="E68" s="453"/>
      <c r="F68" s="453"/>
      <c r="G68" s="453"/>
      <c r="H68" s="453"/>
      <c r="I68" s="453"/>
      <c r="J68" s="453"/>
      <c r="K68" s="454"/>
      <c r="L68" s="419" t="s">
        <v>141</v>
      </c>
      <c r="M68" s="420"/>
      <c r="N68" s="420"/>
      <c r="O68" s="420"/>
      <c r="P68" s="420"/>
      <c r="Q68" s="420"/>
      <c r="R68" s="420"/>
      <c r="S68" s="420"/>
      <c r="T68" s="420"/>
      <c r="U68" s="420"/>
      <c r="V68" s="420"/>
      <c r="W68" s="420"/>
      <c r="X68" s="420"/>
      <c r="Y68" s="420"/>
      <c r="Z68" s="420"/>
      <c r="AA68" s="420"/>
      <c r="AB68" s="420"/>
      <c r="AC68" s="420"/>
      <c r="AD68" s="420"/>
      <c r="AE68" s="420"/>
      <c r="AF68" s="461"/>
      <c r="AG68" s="430">
        <v>1</v>
      </c>
      <c r="AH68" s="422"/>
      <c r="AI68" s="422"/>
      <c r="AJ68" s="422"/>
      <c r="AK68" s="422"/>
      <c r="AL68" s="423"/>
      <c r="AM68" s="427" t="s">
        <v>144</v>
      </c>
      <c r="AN68" s="428"/>
      <c r="AO68" s="428"/>
      <c r="AP68" s="428"/>
      <c r="AQ68" s="428"/>
      <c r="AR68" s="428"/>
      <c r="AS68" s="428"/>
      <c r="AT68" s="428"/>
      <c r="AU68" s="428"/>
      <c r="AV68" s="428"/>
      <c r="AW68" s="428"/>
      <c r="AX68" s="429"/>
      <c r="AY68" s="412">
        <v>10</v>
      </c>
      <c r="AZ68" s="413"/>
      <c r="BA68" s="413"/>
      <c r="BB68" s="413"/>
      <c r="BC68" s="413"/>
      <c r="BD68" s="413"/>
      <c r="BE68" s="413"/>
      <c r="BF68" s="414"/>
      <c r="BH68" s="88"/>
    </row>
    <row r="69" spans="1:60" ht="9.9499999999999993" customHeight="1" x14ac:dyDescent="0.2">
      <c r="A69" s="88"/>
      <c r="C69" s="455"/>
      <c r="D69" s="456"/>
      <c r="E69" s="456"/>
      <c r="F69" s="456"/>
      <c r="G69" s="456"/>
      <c r="H69" s="456"/>
      <c r="I69" s="456"/>
      <c r="J69" s="456"/>
      <c r="K69" s="457"/>
      <c r="L69" s="419" t="s">
        <v>142</v>
      </c>
      <c r="M69" s="420"/>
      <c r="N69" s="420"/>
      <c r="O69" s="420"/>
      <c r="P69" s="420"/>
      <c r="Q69" s="420"/>
      <c r="R69" s="420"/>
      <c r="S69" s="420"/>
      <c r="T69" s="420"/>
      <c r="U69" s="420"/>
      <c r="V69" s="420"/>
      <c r="W69" s="420"/>
      <c r="X69" s="420"/>
      <c r="Y69" s="420"/>
      <c r="Z69" s="420"/>
      <c r="AA69" s="420"/>
      <c r="AB69" s="420"/>
      <c r="AC69" s="420"/>
      <c r="AD69" s="420"/>
      <c r="AE69" s="420"/>
      <c r="AF69" s="461"/>
      <c r="AG69" s="430">
        <v>0.9</v>
      </c>
      <c r="AH69" s="422"/>
      <c r="AI69" s="422"/>
      <c r="AJ69" s="422"/>
      <c r="AK69" s="422"/>
      <c r="AL69" s="423"/>
      <c r="AM69" s="427" t="s">
        <v>145</v>
      </c>
      <c r="AN69" s="428"/>
      <c r="AO69" s="428"/>
      <c r="AP69" s="428"/>
      <c r="AQ69" s="428"/>
      <c r="AR69" s="428"/>
      <c r="AS69" s="428"/>
      <c r="AT69" s="428"/>
      <c r="AU69" s="428"/>
      <c r="AV69" s="428"/>
      <c r="AW69" s="428"/>
      <c r="AX69" s="429"/>
      <c r="AY69" s="412">
        <v>20</v>
      </c>
      <c r="AZ69" s="413"/>
      <c r="BA69" s="413"/>
      <c r="BB69" s="413"/>
      <c r="BC69" s="413"/>
      <c r="BD69" s="413"/>
      <c r="BE69" s="413"/>
      <c r="BF69" s="414"/>
      <c r="BH69" s="88"/>
    </row>
    <row r="70" spans="1:60" ht="9.9499999999999993" customHeight="1" x14ac:dyDescent="0.2">
      <c r="A70" s="88"/>
      <c r="C70" s="458"/>
      <c r="D70" s="459"/>
      <c r="E70" s="459"/>
      <c r="F70" s="459"/>
      <c r="G70" s="459"/>
      <c r="H70" s="459"/>
      <c r="I70" s="459"/>
      <c r="J70" s="459"/>
      <c r="K70" s="460"/>
      <c r="L70" s="419" t="s">
        <v>143</v>
      </c>
      <c r="M70" s="420"/>
      <c r="N70" s="420"/>
      <c r="O70" s="420"/>
      <c r="P70" s="420"/>
      <c r="Q70" s="420"/>
      <c r="R70" s="420"/>
      <c r="S70" s="420"/>
      <c r="T70" s="420"/>
      <c r="U70" s="420"/>
      <c r="V70" s="420"/>
      <c r="W70" s="420"/>
      <c r="X70" s="420"/>
      <c r="Y70" s="420"/>
      <c r="Z70" s="420"/>
      <c r="AA70" s="420"/>
      <c r="AB70" s="420"/>
      <c r="AC70" s="420"/>
      <c r="AD70" s="420"/>
      <c r="AE70" s="420"/>
      <c r="AF70" s="461"/>
      <c r="AG70" s="430">
        <v>0.75</v>
      </c>
      <c r="AH70" s="422"/>
      <c r="AI70" s="422"/>
      <c r="AJ70" s="422"/>
      <c r="AK70" s="422"/>
      <c r="AL70" s="423"/>
      <c r="AM70" s="427" t="s">
        <v>146</v>
      </c>
      <c r="AN70" s="428"/>
      <c r="AO70" s="428"/>
      <c r="AP70" s="428"/>
      <c r="AQ70" s="428"/>
      <c r="AR70" s="428"/>
      <c r="AS70" s="428"/>
      <c r="AT70" s="428"/>
      <c r="AU70" s="428"/>
      <c r="AV70" s="428"/>
      <c r="AW70" s="428"/>
      <c r="AX70" s="429"/>
      <c r="AY70" s="412">
        <v>30</v>
      </c>
      <c r="AZ70" s="413"/>
      <c r="BA70" s="413"/>
      <c r="BB70" s="413"/>
      <c r="BC70" s="413"/>
      <c r="BD70" s="413"/>
      <c r="BE70" s="413"/>
      <c r="BF70" s="414"/>
      <c r="BH70" s="88"/>
    </row>
    <row r="71" spans="1:60" ht="9.9499999999999993" customHeight="1" x14ac:dyDescent="0.2">
      <c r="A71" s="88"/>
      <c r="C71" s="449" t="s">
        <v>135</v>
      </c>
      <c r="D71" s="450"/>
      <c r="E71" s="450"/>
      <c r="F71" s="450"/>
      <c r="G71" s="450"/>
      <c r="H71" s="450"/>
      <c r="I71" s="450"/>
      <c r="J71" s="450"/>
      <c r="K71" s="451"/>
      <c r="L71" s="424" t="s">
        <v>51</v>
      </c>
      <c r="M71" s="425"/>
      <c r="N71" s="425"/>
      <c r="O71" s="425"/>
      <c r="P71" s="425"/>
      <c r="Q71" s="426"/>
      <c r="R71" s="424" t="s">
        <v>147</v>
      </c>
      <c r="S71" s="425"/>
      <c r="T71" s="425"/>
      <c r="U71" s="425"/>
      <c r="V71" s="426"/>
      <c r="W71" s="424" t="s">
        <v>148</v>
      </c>
      <c r="X71" s="425"/>
      <c r="Y71" s="425"/>
      <c r="Z71" s="425"/>
      <c r="AA71" s="425"/>
      <c r="AB71" s="425"/>
      <c r="AC71" s="425"/>
      <c r="AD71" s="425"/>
      <c r="AE71" s="425"/>
      <c r="AF71" s="426"/>
      <c r="AG71" s="424" t="s">
        <v>149</v>
      </c>
      <c r="AH71" s="425"/>
      <c r="AI71" s="425"/>
      <c r="AJ71" s="425"/>
      <c r="AK71" s="425"/>
      <c r="AL71" s="425"/>
      <c r="AM71" s="425"/>
      <c r="AN71" s="425"/>
      <c r="AO71" s="426"/>
      <c r="AP71" s="424" t="s">
        <v>150</v>
      </c>
      <c r="AQ71" s="425"/>
      <c r="AR71" s="425"/>
      <c r="AS71" s="425"/>
      <c r="AT71" s="425"/>
      <c r="AU71" s="425"/>
      <c r="AV71" s="425"/>
      <c r="AW71" s="425"/>
      <c r="AX71" s="426"/>
      <c r="AY71" s="424"/>
      <c r="AZ71" s="425"/>
      <c r="BA71" s="425"/>
      <c r="BB71" s="425"/>
      <c r="BC71" s="425"/>
      <c r="BD71" s="425"/>
      <c r="BE71" s="425"/>
      <c r="BF71" s="426"/>
      <c r="BH71" s="88"/>
    </row>
    <row r="72" spans="1:60" ht="9.9499999999999993" customHeight="1" x14ac:dyDescent="0.2">
      <c r="A72" s="88"/>
      <c r="C72" s="440" t="s">
        <v>136</v>
      </c>
      <c r="D72" s="441"/>
      <c r="E72" s="441"/>
      <c r="F72" s="441"/>
      <c r="G72" s="441"/>
      <c r="H72" s="441"/>
      <c r="I72" s="441"/>
      <c r="J72" s="441"/>
      <c r="K72" s="442"/>
      <c r="L72" s="434">
        <v>110</v>
      </c>
      <c r="M72" s="435"/>
      <c r="N72" s="435"/>
      <c r="O72" s="435"/>
      <c r="P72" s="435"/>
      <c r="Q72" s="436"/>
      <c r="R72" s="443">
        <v>44531</v>
      </c>
      <c r="S72" s="444"/>
      <c r="T72" s="444"/>
      <c r="U72" s="444"/>
      <c r="V72" s="445"/>
      <c r="W72" s="446">
        <v>1200000</v>
      </c>
      <c r="X72" s="447"/>
      <c r="Y72" s="447"/>
      <c r="Z72" s="447"/>
      <c r="AA72" s="447"/>
      <c r="AB72" s="447"/>
      <c r="AC72" s="447"/>
      <c r="AD72" s="447"/>
      <c r="AE72" s="447"/>
      <c r="AF72" s="448"/>
      <c r="AG72" s="446">
        <v>450000</v>
      </c>
      <c r="AH72" s="447"/>
      <c r="AI72" s="447"/>
      <c r="AJ72" s="447"/>
      <c r="AK72" s="447"/>
      <c r="AL72" s="447"/>
      <c r="AM72" s="447"/>
      <c r="AN72" s="447"/>
      <c r="AO72" s="448"/>
      <c r="AP72" s="446">
        <f>W72-AG72</f>
        <v>750000</v>
      </c>
      <c r="AQ72" s="447"/>
      <c r="AR72" s="447"/>
      <c r="AS72" s="447"/>
      <c r="AT72" s="447"/>
      <c r="AU72" s="447"/>
      <c r="AV72" s="447"/>
      <c r="AW72" s="447"/>
      <c r="AX72" s="448"/>
      <c r="AY72" s="424"/>
      <c r="AZ72" s="425"/>
      <c r="BA72" s="425"/>
      <c r="BB72" s="425"/>
      <c r="BC72" s="425"/>
      <c r="BD72" s="425"/>
      <c r="BE72" s="425"/>
      <c r="BF72" s="426"/>
      <c r="BH72" s="88"/>
    </row>
    <row r="73" spans="1:60" ht="9.9499999999999993" customHeight="1" x14ac:dyDescent="0.2">
      <c r="A73" s="88"/>
      <c r="C73" s="424" t="s">
        <v>151</v>
      </c>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5"/>
      <c r="AY73" s="425"/>
      <c r="AZ73" s="425"/>
      <c r="BA73" s="425"/>
      <c r="BB73" s="425"/>
      <c r="BC73" s="425"/>
      <c r="BD73" s="425"/>
      <c r="BE73" s="425"/>
      <c r="BF73" s="426"/>
      <c r="BH73" s="88"/>
    </row>
    <row r="74" spans="1:60" ht="9.9499999999999993" customHeight="1" x14ac:dyDescent="0.2">
      <c r="A74" s="88"/>
      <c r="C74" s="424" t="s">
        <v>152</v>
      </c>
      <c r="D74" s="425"/>
      <c r="E74" s="425"/>
      <c r="F74" s="425"/>
      <c r="G74" s="425"/>
      <c r="H74" s="425"/>
      <c r="I74" s="425"/>
      <c r="J74" s="425"/>
      <c r="K74" s="425"/>
      <c r="L74" s="425"/>
      <c r="M74" s="425"/>
      <c r="N74" s="425"/>
      <c r="O74" s="425"/>
      <c r="P74" s="425"/>
      <c r="Q74" s="425"/>
      <c r="R74" s="426"/>
      <c r="S74" s="424" t="s">
        <v>41</v>
      </c>
      <c r="T74" s="425"/>
      <c r="U74" s="425"/>
      <c r="V74" s="425"/>
      <c r="W74" s="426"/>
      <c r="X74" s="424" t="s">
        <v>42</v>
      </c>
      <c r="Y74" s="425"/>
      <c r="Z74" s="425"/>
      <c r="AA74" s="425"/>
      <c r="AB74" s="426"/>
      <c r="AC74" s="424" t="s">
        <v>42</v>
      </c>
      <c r="AD74" s="425"/>
      <c r="AE74" s="425"/>
      <c r="AF74" s="425"/>
      <c r="AG74" s="426"/>
      <c r="AH74" s="424" t="s">
        <v>44</v>
      </c>
      <c r="AI74" s="425"/>
      <c r="AJ74" s="425"/>
      <c r="AK74" s="425"/>
      <c r="AL74" s="426"/>
      <c r="AM74" s="424" t="s">
        <v>45</v>
      </c>
      <c r="AN74" s="425"/>
      <c r="AO74" s="425"/>
      <c r="AP74" s="425"/>
      <c r="AQ74" s="426"/>
      <c r="AR74" s="424" t="s">
        <v>46</v>
      </c>
      <c r="AS74" s="425"/>
      <c r="AT74" s="425"/>
      <c r="AU74" s="425"/>
      <c r="AV74" s="426"/>
      <c r="AW74" s="424" t="s">
        <v>47</v>
      </c>
      <c r="AX74" s="425"/>
      <c r="AY74" s="425"/>
      <c r="AZ74" s="425"/>
      <c r="BA74" s="426"/>
      <c r="BB74" s="424" t="s">
        <v>49</v>
      </c>
      <c r="BC74" s="425"/>
      <c r="BD74" s="425"/>
      <c r="BE74" s="425"/>
      <c r="BF74" s="426"/>
      <c r="BH74" s="88"/>
    </row>
    <row r="75" spans="1:60" ht="9.9499999999999993" customHeight="1" x14ac:dyDescent="0.2">
      <c r="A75" s="88"/>
      <c r="C75" s="424" t="s">
        <v>51</v>
      </c>
      <c r="D75" s="425"/>
      <c r="E75" s="425"/>
      <c r="F75" s="425"/>
      <c r="G75" s="425"/>
      <c r="H75" s="425"/>
      <c r="I75" s="425"/>
      <c r="J75" s="425"/>
      <c r="K75" s="425"/>
      <c r="L75" s="425"/>
      <c r="M75" s="425"/>
      <c r="N75" s="425"/>
      <c r="O75" s="425"/>
      <c r="P75" s="425"/>
      <c r="Q75" s="425"/>
      <c r="R75" s="426"/>
      <c r="S75" s="434">
        <v>10</v>
      </c>
      <c r="T75" s="435"/>
      <c r="U75" s="435"/>
      <c r="V75" s="435"/>
      <c r="W75" s="436"/>
      <c r="X75" s="434">
        <v>20</v>
      </c>
      <c r="Y75" s="435"/>
      <c r="Z75" s="435"/>
      <c r="AA75" s="435"/>
      <c r="AB75" s="436"/>
      <c r="AC75" s="434">
        <v>30</v>
      </c>
      <c r="AD75" s="435"/>
      <c r="AE75" s="435"/>
      <c r="AF75" s="435"/>
      <c r="AG75" s="436"/>
      <c r="AH75" s="434">
        <v>40</v>
      </c>
      <c r="AI75" s="435"/>
      <c r="AJ75" s="435"/>
      <c r="AK75" s="435"/>
      <c r="AL75" s="436"/>
      <c r="AM75" s="434">
        <v>50</v>
      </c>
      <c r="AN75" s="435"/>
      <c r="AO75" s="435"/>
      <c r="AP75" s="435"/>
      <c r="AQ75" s="436"/>
      <c r="AR75" s="434">
        <v>60</v>
      </c>
      <c r="AS75" s="435"/>
      <c r="AT75" s="435"/>
      <c r="AU75" s="435"/>
      <c r="AV75" s="436"/>
      <c r="AW75" s="434">
        <v>70</v>
      </c>
      <c r="AX75" s="435"/>
      <c r="AY75" s="435"/>
      <c r="AZ75" s="435"/>
      <c r="BA75" s="436"/>
      <c r="BB75" s="434">
        <v>80</v>
      </c>
      <c r="BC75" s="435"/>
      <c r="BD75" s="435"/>
      <c r="BE75" s="435"/>
      <c r="BF75" s="436"/>
      <c r="BH75" s="88"/>
    </row>
    <row r="76" spans="1:60" ht="9.9499999999999993" customHeight="1" x14ac:dyDescent="0.2">
      <c r="A76" s="88"/>
      <c r="C76" s="424" t="s">
        <v>137</v>
      </c>
      <c r="D76" s="425"/>
      <c r="E76" s="425"/>
      <c r="F76" s="425"/>
      <c r="G76" s="425"/>
      <c r="H76" s="425"/>
      <c r="I76" s="425"/>
      <c r="J76" s="425"/>
      <c r="K76" s="425"/>
      <c r="L76" s="425"/>
      <c r="M76" s="425"/>
      <c r="N76" s="425"/>
      <c r="O76" s="425"/>
      <c r="P76" s="425"/>
      <c r="Q76" s="425"/>
      <c r="R76" s="426"/>
      <c r="S76" s="437">
        <v>1</v>
      </c>
      <c r="T76" s="438"/>
      <c r="U76" s="438"/>
      <c r="V76" s="438"/>
      <c r="W76" s="439"/>
      <c r="X76" s="437">
        <v>0.95</v>
      </c>
      <c r="Y76" s="438"/>
      <c r="Z76" s="438"/>
      <c r="AA76" s="438"/>
      <c r="AB76" s="439"/>
      <c r="AC76" s="437">
        <v>0.75</v>
      </c>
      <c r="AD76" s="438"/>
      <c r="AE76" s="438"/>
      <c r="AF76" s="438"/>
      <c r="AG76" s="439"/>
      <c r="AH76" s="437">
        <v>0.55000000000000004</v>
      </c>
      <c r="AI76" s="438"/>
      <c r="AJ76" s="438"/>
      <c r="AK76" s="438"/>
      <c r="AL76" s="439"/>
      <c r="AM76" s="437">
        <v>0.5</v>
      </c>
      <c r="AN76" s="438"/>
      <c r="AO76" s="438"/>
      <c r="AP76" s="438"/>
      <c r="AQ76" s="439"/>
      <c r="AR76" s="437">
        <v>0.4</v>
      </c>
      <c r="AS76" s="438"/>
      <c r="AT76" s="438"/>
      <c r="AU76" s="438"/>
      <c r="AV76" s="439"/>
      <c r="AW76" s="437">
        <v>0.3</v>
      </c>
      <c r="AX76" s="438"/>
      <c r="AY76" s="438"/>
      <c r="AZ76" s="438"/>
      <c r="BA76" s="439"/>
      <c r="BB76" s="437">
        <v>0.2</v>
      </c>
      <c r="BC76" s="438"/>
      <c r="BD76" s="438"/>
      <c r="BE76" s="438"/>
      <c r="BF76" s="439"/>
      <c r="BH76" s="88"/>
    </row>
    <row r="77" spans="1:60" ht="9.9499999999999993" customHeight="1" x14ac:dyDescent="0.2">
      <c r="A77" s="88"/>
      <c r="C77" s="131"/>
      <c r="D77" s="131"/>
      <c r="E77" s="131"/>
      <c r="F77" s="131"/>
      <c r="G77" s="131"/>
      <c r="H77" s="131"/>
      <c r="I77" s="131"/>
      <c r="J77" s="131"/>
      <c r="K77" s="131"/>
      <c r="L77" s="131"/>
      <c r="M77" s="131"/>
      <c r="N77" s="131"/>
      <c r="O77" s="131"/>
      <c r="P77" s="131"/>
      <c r="Q77" s="131"/>
      <c r="R77" s="131"/>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H77" s="88"/>
    </row>
    <row r="78" spans="1:60" ht="9.9499999999999993" customHeight="1" x14ac:dyDescent="0.2">
      <c r="A78" s="88"/>
      <c r="C78" s="424" t="s">
        <v>156</v>
      </c>
      <c r="D78" s="425"/>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5"/>
      <c r="BE78" s="425"/>
      <c r="BF78" s="426"/>
      <c r="BH78" s="88"/>
    </row>
    <row r="79" spans="1:60" ht="9.9499999999999993" customHeight="1" x14ac:dyDescent="0.2">
      <c r="A79" s="88"/>
      <c r="C79" s="427" t="s">
        <v>154</v>
      </c>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9"/>
      <c r="AW79" s="430">
        <f>(S75*S76+X75*X76+AC75*AC76+AH75*AH76+AM75*AM76+AR75*AR76+AW75*AW76+BB75*BB76)/(S75+X75+AC75+AH75+AM75+AR75+AW75+BB75)</f>
        <v>0.44305555555555554</v>
      </c>
      <c r="AX79" s="422"/>
      <c r="AY79" s="422"/>
      <c r="AZ79" s="422"/>
      <c r="BA79" s="422"/>
      <c r="BB79" s="422"/>
      <c r="BC79" s="422"/>
      <c r="BD79" s="422"/>
      <c r="BE79" s="422"/>
      <c r="BF79" s="423"/>
      <c r="BH79" s="88"/>
    </row>
    <row r="80" spans="1:60" ht="9.9499999999999993" customHeight="1" x14ac:dyDescent="0.2">
      <c r="A80" s="88"/>
      <c r="C80" s="431" t="s">
        <v>153</v>
      </c>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3"/>
      <c r="AW80" s="430">
        <f>(AG68*AY68+AG69*AY69+AG70*AY70)/(AY68+AY69+AY70)</f>
        <v>0.84166666666666667</v>
      </c>
      <c r="AX80" s="422"/>
      <c r="AY80" s="422"/>
      <c r="AZ80" s="422"/>
      <c r="BA80" s="422"/>
      <c r="BB80" s="422"/>
      <c r="BC80" s="422"/>
      <c r="BD80" s="422"/>
      <c r="BE80" s="422"/>
      <c r="BF80" s="423"/>
      <c r="BH80" s="88"/>
    </row>
    <row r="81" spans="1:60" ht="9.9499999999999993" customHeight="1" x14ac:dyDescent="0.2">
      <c r="A81" s="88"/>
      <c r="C81" s="419" t="s">
        <v>155</v>
      </c>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1" t="str">
        <f>AD65</f>
        <v>04</v>
      </c>
      <c r="AI81" s="421"/>
      <c r="AJ81" s="421"/>
      <c r="AK81" s="128"/>
      <c r="AL81" s="128"/>
      <c r="AM81" s="128"/>
      <c r="AN81" s="128"/>
      <c r="AO81" s="128"/>
      <c r="AP81" s="128"/>
      <c r="AQ81" s="128"/>
      <c r="AR81" s="128"/>
      <c r="AS81" s="128"/>
      <c r="AT81" s="128"/>
      <c r="AU81" s="128"/>
      <c r="AV81" s="129"/>
      <c r="AW81" s="422">
        <f>AW79*AW80</f>
        <v>0.37290509259259258</v>
      </c>
      <c r="AX81" s="422"/>
      <c r="AY81" s="422"/>
      <c r="AZ81" s="422"/>
      <c r="BA81" s="422"/>
      <c r="BB81" s="422"/>
      <c r="BC81" s="422"/>
      <c r="BD81" s="422"/>
      <c r="BE81" s="422"/>
      <c r="BF81" s="423"/>
      <c r="BH81" s="88"/>
    </row>
    <row r="82" spans="1:60" ht="9.9499999999999993" customHeight="1" x14ac:dyDescent="0.2">
      <c r="A82" s="88"/>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3"/>
      <c r="AI82" s="133"/>
      <c r="AJ82" s="133"/>
      <c r="AK82" s="134"/>
      <c r="AL82" s="134"/>
      <c r="AM82" s="134"/>
      <c r="AN82" s="134"/>
      <c r="AO82" s="134"/>
      <c r="AP82" s="134"/>
      <c r="AQ82" s="134"/>
      <c r="AR82" s="134"/>
      <c r="AS82" s="134"/>
      <c r="AT82" s="134"/>
      <c r="AU82" s="134"/>
      <c r="AV82" s="134"/>
      <c r="AW82" s="121"/>
      <c r="AX82" s="121"/>
      <c r="AY82" s="121"/>
      <c r="AZ82" s="121"/>
      <c r="BA82" s="121"/>
      <c r="BB82" s="121"/>
      <c r="BC82" s="121"/>
      <c r="BD82" s="121"/>
      <c r="BE82" s="121"/>
      <c r="BF82" s="121"/>
      <c r="BH82" s="88"/>
    </row>
    <row r="83" spans="1:60" ht="9.9499999999999993" customHeight="1" x14ac:dyDescent="0.2">
      <c r="A83" s="88"/>
      <c r="BH83" s="88"/>
    </row>
    <row r="84" spans="1:60" ht="9.9499999999999993" customHeight="1" x14ac:dyDescent="0.2">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135">
        <v>6</v>
      </c>
    </row>
  </sheetData>
  <mergeCells count="298">
    <mergeCell ref="C20:AV20"/>
    <mergeCell ref="AW19:BF19"/>
    <mergeCell ref="AW20:BF20"/>
    <mergeCell ref="X16:AB16"/>
    <mergeCell ref="W11:AF11"/>
    <mergeCell ref="W12:AF12"/>
    <mergeCell ref="AG11:AO11"/>
    <mergeCell ref="AG12:AO12"/>
    <mergeCell ref="AW21:BF21"/>
    <mergeCell ref="C21:AG21"/>
    <mergeCell ref="AH21:AJ21"/>
    <mergeCell ref="AM16:AQ16"/>
    <mergeCell ref="AR15:AV15"/>
    <mergeCell ref="AR16:AV16"/>
    <mergeCell ref="AW15:BA15"/>
    <mergeCell ref="AW16:BA16"/>
    <mergeCell ref="AC15:AG15"/>
    <mergeCell ref="AC16:AG16"/>
    <mergeCell ref="AH15:AL15"/>
    <mergeCell ref="AH16:AL16"/>
    <mergeCell ref="C16:R16"/>
    <mergeCell ref="S15:W15"/>
    <mergeCell ref="S16:W16"/>
    <mergeCell ref="X15:AB15"/>
    <mergeCell ref="C18:BF18"/>
    <mergeCell ref="BB15:BF15"/>
    <mergeCell ref="BB16:BF16"/>
    <mergeCell ref="C19:AV19"/>
    <mergeCell ref="C15:R15"/>
    <mergeCell ref="AM15:AQ15"/>
    <mergeCell ref="L10:AF10"/>
    <mergeCell ref="AP11:AX11"/>
    <mergeCell ref="AP12:AX12"/>
    <mergeCell ref="AP7:AX7"/>
    <mergeCell ref="AY7:BF7"/>
    <mergeCell ref="L8:AF8"/>
    <mergeCell ref="L9:AF9"/>
    <mergeCell ref="AY8:BF8"/>
    <mergeCell ref="AY9:BF9"/>
    <mergeCell ref="AY10:BF10"/>
    <mergeCell ref="BB14:BF14"/>
    <mergeCell ref="S14:W14"/>
    <mergeCell ref="AY11:BF11"/>
    <mergeCell ref="AY12:BF12"/>
    <mergeCell ref="C13:BF13"/>
    <mergeCell ref="X14:AB14"/>
    <mergeCell ref="AC14:AG14"/>
    <mergeCell ref="AH14:AL14"/>
    <mergeCell ref="AM14:AQ14"/>
    <mergeCell ref="AR14:AV14"/>
    <mergeCell ref="AW14:BA14"/>
    <mergeCell ref="C14:R14"/>
    <mergeCell ref="B2:BG2"/>
    <mergeCell ref="B3:BG3"/>
    <mergeCell ref="AD5:AG5"/>
    <mergeCell ref="AG6:AO6"/>
    <mergeCell ref="AP6:BF6"/>
    <mergeCell ref="AH5:BF5"/>
    <mergeCell ref="C11:K11"/>
    <mergeCell ref="C12:K12"/>
    <mergeCell ref="L11:Q11"/>
    <mergeCell ref="L12:Q12"/>
    <mergeCell ref="R11:V11"/>
    <mergeCell ref="R12:V12"/>
    <mergeCell ref="C5:AB5"/>
    <mergeCell ref="C6:K7"/>
    <mergeCell ref="L6:S6"/>
    <mergeCell ref="T6:AF6"/>
    <mergeCell ref="L7:AO7"/>
    <mergeCell ref="C8:K10"/>
    <mergeCell ref="AG8:AL8"/>
    <mergeCell ref="AG9:AL9"/>
    <mergeCell ref="AG10:AL10"/>
    <mergeCell ref="AM8:AX8"/>
    <mergeCell ref="AM9:AX9"/>
    <mergeCell ref="AM10:AX10"/>
    <mergeCell ref="C25:AB25"/>
    <mergeCell ref="AD25:AG25"/>
    <mergeCell ref="AH25:BF25"/>
    <mergeCell ref="C26:K27"/>
    <mergeCell ref="L26:S26"/>
    <mergeCell ref="T26:AF26"/>
    <mergeCell ref="AG26:AO26"/>
    <mergeCell ref="AP26:BF26"/>
    <mergeCell ref="L27:AO27"/>
    <mergeCell ref="AP27:AX27"/>
    <mergeCell ref="AY27:BF27"/>
    <mergeCell ref="C28:K30"/>
    <mergeCell ref="L28:AF28"/>
    <mergeCell ref="AG28:AL28"/>
    <mergeCell ref="AM28:AX28"/>
    <mergeCell ref="AY28:BF28"/>
    <mergeCell ref="L29:AF29"/>
    <mergeCell ref="AG29:AL29"/>
    <mergeCell ref="AM29:AX29"/>
    <mergeCell ref="AY29:BF29"/>
    <mergeCell ref="L30:AF30"/>
    <mergeCell ref="AG30:AL30"/>
    <mergeCell ref="AM30:AX30"/>
    <mergeCell ref="AY30:BF30"/>
    <mergeCell ref="AP31:AX31"/>
    <mergeCell ref="AY31:BF31"/>
    <mergeCell ref="C32:K32"/>
    <mergeCell ref="L32:Q32"/>
    <mergeCell ref="R32:V32"/>
    <mergeCell ref="W32:AF32"/>
    <mergeCell ref="AG32:AO32"/>
    <mergeCell ref="AP32:AX32"/>
    <mergeCell ref="AY32:BF32"/>
    <mergeCell ref="C31:K31"/>
    <mergeCell ref="L31:Q31"/>
    <mergeCell ref="R31:V31"/>
    <mergeCell ref="W31:AF31"/>
    <mergeCell ref="AG31:AO31"/>
    <mergeCell ref="C33:BF33"/>
    <mergeCell ref="C34:R34"/>
    <mergeCell ref="S34:W34"/>
    <mergeCell ref="X34:AB34"/>
    <mergeCell ref="AC34:AG34"/>
    <mergeCell ref="AH34:AL34"/>
    <mergeCell ref="AM34:AQ34"/>
    <mergeCell ref="AR34:AV34"/>
    <mergeCell ref="AW34:BA34"/>
    <mergeCell ref="BB34:BF34"/>
    <mergeCell ref="C38:BF38"/>
    <mergeCell ref="C39:AV39"/>
    <mergeCell ref="AW39:BF39"/>
    <mergeCell ref="C40:AV40"/>
    <mergeCell ref="AW40:BF40"/>
    <mergeCell ref="AM35:AQ35"/>
    <mergeCell ref="AR35:AV35"/>
    <mergeCell ref="AW35:BA35"/>
    <mergeCell ref="BB35:BF35"/>
    <mergeCell ref="C36:R36"/>
    <mergeCell ref="S36:W36"/>
    <mergeCell ref="X36:AB36"/>
    <mergeCell ref="AC36:AG36"/>
    <mergeCell ref="AH36:AL36"/>
    <mergeCell ref="AM36:AQ36"/>
    <mergeCell ref="AR36:AV36"/>
    <mergeCell ref="AW36:BA36"/>
    <mergeCell ref="BB36:BF36"/>
    <mergeCell ref="C35:R35"/>
    <mergeCell ref="S35:W35"/>
    <mergeCell ref="X35:AB35"/>
    <mergeCell ref="AC35:AG35"/>
    <mergeCell ref="AH35:AL35"/>
    <mergeCell ref="C46:K47"/>
    <mergeCell ref="L46:S46"/>
    <mergeCell ref="T46:AF46"/>
    <mergeCell ref="AG46:AO46"/>
    <mergeCell ref="AP46:BF46"/>
    <mergeCell ref="L47:AO47"/>
    <mergeCell ref="AP47:AX47"/>
    <mergeCell ref="AY47:BF47"/>
    <mergeCell ref="C41:AG41"/>
    <mergeCell ref="AH41:AJ41"/>
    <mergeCell ref="AW41:BF41"/>
    <mergeCell ref="C45:AB45"/>
    <mergeCell ref="AD45:AG45"/>
    <mergeCell ref="AH45:BF45"/>
    <mergeCell ref="C48:K50"/>
    <mergeCell ref="L48:AF48"/>
    <mergeCell ref="AG48:AL48"/>
    <mergeCell ref="AM48:AX48"/>
    <mergeCell ref="AY48:BF48"/>
    <mergeCell ref="L49:AF49"/>
    <mergeCell ref="AG49:AL49"/>
    <mergeCell ref="AM49:AX49"/>
    <mergeCell ref="AY49:BF49"/>
    <mergeCell ref="L50:AF50"/>
    <mergeCell ref="AG50:AL50"/>
    <mergeCell ref="AM50:AX50"/>
    <mergeCell ref="AY50:BF50"/>
    <mergeCell ref="AP51:AX51"/>
    <mergeCell ref="AY51:BF51"/>
    <mergeCell ref="C52:K52"/>
    <mergeCell ref="L52:Q52"/>
    <mergeCell ref="R52:V52"/>
    <mergeCell ref="W52:AF52"/>
    <mergeCell ref="AG52:AO52"/>
    <mergeCell ref="AP52:AX52"/>
    <mergeCell ref="AY52:BF52"/>
    <mergeCell ref="C51:K51"/>
    <mergeCell ref="L51:Q51"/>
    <mergeCell ref="R51:V51"/>
    <mergeCell ref="W51:AF51"/>
    <mergeCell ref="AG51:AO51"/>
    <mergeCell ref="C53:BF53"/>
    <mergeCell ref="C54:R54"/>
    <mergeCell ref="S54:W54"/>
    <mergeCell ref="X54:AB54"/>
    <mergeCell ref="AC54:AG54"/>
    <mergeCell ref="AH54:AL54"/>
    <mergeCell ref="AM54:AQ54"/>
    <mergeCell ref="AR54:AV54"/>
    <mergeCell ref="AW54:BA54"/>
    <mergeCell ref="BB54:BF54"/>
    <mergeCell ref="C58:BF58"/>
    <mergeCell ref="C59:AV59"/>
    <mergeCell ref="AW59:BF59"/>
    <mergeCell ref="C60:AV60"/>
    <mergeCell ref="AW60:BF60"/>
    <mergeCell ref="AM55:AQ55"/>
    <mergeCell ref="AR55:AV55"/>
    <mergeCell ref="AW55:BA55"/>
    <mergeCell ref="BB55:BF55"/>
    <mergeCell ref="C56:R56"/>
    <mergeCell ref="S56:W56"/>
    <mergeCell ref="X56:AB56"/>
    <mergeCell ref="AC56:AG56"/>
    <mergeCell ref="AH56:AL56"/>
    <mergeCell ref="AM56:AQ56"/>
    <mergeCell ref="AR56:AV56"/>
    <mergeCell ref="AW56:BA56"/>
    <mergeCell ref="BB56:BF56"/>
    <mergeCell ref="C55:R55"/>
    <mergeCell ref="S55:W55"/>
    <mergeCell ref="X55:AB55"/>
    <mergeCell ref="AC55:AG55"/>
    <mergeCell ref="AH55:AL55"/>
    <mergeCell ref="C66:K67"/>
    <mergeCell ref="L66:S66"/>
    <mergeCell ref="T66:AF66"/>
    <mergeCell ref="AG66:AO66"/>
    <mergeCell ref="AP66:BF66"/>
    <mergeCell ref="L67:AO67"/>
    <mergeCell ref="AP67:AX67"/>
    <mergeCell ref="AY67:BF67"/>
    <mergeCell ref="C61:AG61"/>
    <mergeCell ref="AH61:AJ61"/>
    <mergeCell ref="AW61:BF61"/>
    <mergeCell ref="C65:AB65"/>
    <mergeCell ref="AD65:AG65"/>
    <mergeCell ref="AH65:BF65"/>
    <mergeCell ref="C68:K70"/>
    <mergeCell ref="L68:AF68"/>
    <mergeCell ref="AG68:AL68"/>
    <mergeCell ref="AM68:AX68"/>
    <mergeCell ref="AY68:BF68"/>
    <mergeCell ref="L69:AF69"/>
    <mergeCell ref="AG69:AL69"/>
    <mergeCell ref="AM69:AX69"/>
    <mergeCell ref="AY69:BF69"/>
    <mergeCell ref="L70:AF70"/>
    <mergeCell ref="AG70:AL70"/>
    <mergeCell ref="AM70:AX70"/>
    <mergeCell ref="AY70:BF70"/>
    <mergeCell ref="AP71:AX71"/>
    <mergeCell ref="AY71:BF71"/>
    <mergeCell ref="C72:K72"/>
    <mergeCell ref="L72:Q72"/>
    <mergeCell ref="R72:V72"/>
    <mergeCell ref="W72:AF72"/>
    <mergeCell ref="AG72:AO72"/>
    <mergeCell ref="AP72:AX72"/>
    <mergeCell ref="AY72:BF72"/>
    <mergeCell ref="C71:K71"/>
    <mergeCell ref="L71:Q71"/>
    <mergeCell ref="R71:V71"/>
    <mergeCell ref="W71:AF71"/>
    <mergeCell ref="AG71:AO71"/>
    <mergeCell ref="AC75:AG75"/>
    <mergeCell ref="AH75:AL75"/>
    <mergeCell ref="C73:BF73"/>
    <mergeCell ref="C74:R74"/>
    <mergeCell ref="S74:W74"/>
    <mergeCell ref="X74:AB74"/>
    <mergeCell ref="AC74:AG74"/>
    <mergeCell ref="AH74:AL74"/>
    <mergeCell ref="AM74:AQ74"/>
    <mergeCell ref="AR74:AV74"/>
    <mergeCell ref="AW74:BA74"/>
    <mergeCell ref="BB74:BF74"/>
    <mergeCell ref="C81:AG81"/>
    <mergeCell ref="AH81:AJ81"/>
    <mergeCell ref="AW81:BF81"/>
    <mergeCell ref="C78:BF78"/>
    <mergeCell ref="C79:AV79"/>
    <mergeCell ref="AW79:BF79"/>
    <mergeCell ref="C80:AV80"/>
    <mergeCell ref="AW80:BF80"/>
    <mergeCell ref="AM75:AQ75"/>
    <mergeCell ref="AR75:AV75"/>
    <mergeCell ref="AW75:BA75"/>
    <mergeCell ref="BB75:BF75"/>
    <mergeCell ref="C76:R76"/>
    <mergeCell ref="S76:W76"/>
    <mergeCell ref="X76:AB76"/>
    <mergeCell ref="AC76:AG76"/>
    <mergeCell ref="AH76:AL76"/>
    <mergeCell ref="AM76:AQ76"/>
    <mergeCell ref="AR76:AV76"/>
    <mergeCell ref="AW76:BA76"/>
    <mergeCell ref="BB76:BF76"/>
    <mergeCell ref="C75:R75"/>
    <mergeCell ref="S75:W75"/>
    <mergeCell ref="X75:AB75"/>
  </mergeCells>
  <printOptions horizontalCentered="1" verticalCentered="1"/>
  <pageMargins left="0.51181102362204722" right="0" top="0" bottom="0"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4"/>
  <sheetViews>
    <sheetView zoomScale="170" zoomScaleNormal="170" workbookViewId="0">
      <selection activeCell="BI1" sqref="BI1:BI1048576"/>
    </sheetView>
  </sheetViews>
  <sheetFormatPr defaultRowHeight="12.75" x14ac:dyDescent="0.2"/>
  <cols>
    <col min="1" max="1" width="1.7109375" customWidth="1"/>
    <col min="2" max="2" width="0.5703125" customWidth="1"/>
    <col min="3" max="61" width="1.7109375" customWidth="1"/>
  </cols>
  <sheetData>
    <row r="1" spans="1:61" ht="6.75" customHeight="1" x14ac:dyDescent="0.2">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row>
    <row r="2" spans="1:61" ht="6" customHeigh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row>
    <row r="3" spans="1:61" ht="12.75" customHeight="1" x14ac:dyDescent="0.2">
      <c r="A3" s="88"/>
      <c r="B3" s="88"/>
      <c r="C3" s="270" t="s">
        <v>131</v>
      </c>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88"/>
    </row>
    <row r="4" spans="1:61" ht="9.9499999999999993" customHeight="1" x14ac:dyDescent="0.2">
      <c r="A4" s="88"/>
      <c r="B4" s="88"/>
      <c r="C4" s="270" t="s">
        <v>132</v>
      </c>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88"/>
    </row>
    <row r="5" spans="1:61" ht="9.9499999999999993" customHeight="1" x14ac:dyDescent="0.2">
      <c r="A5" s="88"/>
      <c r="B5" s="88"/>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8"/>
    </row>
    <row r="6" spans="1:61" ht="9.9499999999999993" customHeight="1" x14ac:dyDescent="0.2">
      <c r="A6" s="88"/>
      <c r="B6" s="88"/>
      <c r="C6" s="85"/>
      <c r="D6" s="465" t="s">
        <v>138</v>
      </c>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127"/>
      <c r="AE6" s="467" t="s">
        <v>16</v>
      </c>
      <c r="AF6" s="467"/>
      <c r="AG6" s="467"/>
      <c r="AH6" s="467"/>
      <c r="AI6" s="468"/>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70"/>
      <c r="BH6" s="85"/>
      <c r="BI6" s="88"/>
    </row>
    <row r="7" spans="1:61" ht="9.9499999999999993" customHeight="1" x14ac:dyDescent="0.2">
      <c r="A7" s="88"/>
      <c r="B7" s="88"/>
      <c r="C7" s="85"/>
      <c r="D7" s="452" t="s">
        <v>133</v>
      </c>
      <c r="E7" s="453"/>
      <c r="F7" s="453"/>
      <c r="G7" s="453"/>
      <c r="H7" s="453"/>
      <c r="I7" s="453"/>
      <c r="J7" s="453"/>
      <c r="K7" s="453"/>
      <c r="L7" s="454"/>
      <c r="M7" s="427" t="s">
        <v>134</v>
      </c>
      <c r="N7" s="428"/>
      <c r="O7" s="428"/>
      <c r="P7" s="428"/>
      <c r="Q7" s="428"/>
      <c r="R7" s="428"/>
      <c r="S7" s="428"/>
      <c r="T7" s="429"/>
      <c r="U7" s="397"/>
      <c r="V7" s="398"/>
      <c r="W7" s="398"/>
      <c r="X7" s="398"/>
      <c r="Y7" s="398"/>
      <c r="Z7" s="398"/>
      <c r="AA7" s="398"/>
      <c r="AB7" s="398"/>
      <c r="AC7" s="398"/>
      <c r="AD7" s="398"/>
      <c r="AE7" s="398"/>
      <c r="AF7" s="398"/>
      <c r="AG7" s="399"/>
      <c r="AH7" s="427" t="s">
        <v>139</v>
      </c>
      <c r="AI7" s="428"/>
      <c r="AJ7" s="428"/>
      <c r="AK7" s="428"/>
      <c r="AL7" s="428"/>
      <c r="AM7" s="428"/>
      <c r="AN7" s="428"/>
      <c r="AO7" s="428"/>
      <c r="AP7" s="429"/>
      <c r="AQ7" s="415"/>
      <c r="AR7" s="416"/>
      <c r="AS7" s="416"/>
      <c r="AT7" s="416"/>
      <c r="AU7" s="416"/>
      <c r="AV7" s="416"/>
      <c r="AW7" s="416"/>
      <c r="AX7" s="416"/>
      <c r="AY7" s="416"/>
      <c r="AZ7" s="416"/>
      <c r="BA7" s="416"/>
      <c r="BB7" s="416"/>
      <c r="BC7" s="416"/>
      <c r="BD7" s="416"/>
      <c r="BE7" s="416"/>
      <c r="BF7" s="416"/>
      <c r="BG7" s="417"/>
      <c r="BH7" s="85"/>
      <c r="BI7" s="88"/>
    </row>
    <row r="8" spans="1:61" ht="9.9499999999999993" customHeight="1" x14ac:dyDescent="0.2">
      <c r="A8" s="88"/>
      <c r="B8" s="88"/>
      <c r="D8" s="458"/>
      <c r="E8" s="459"/>
      <c r="F8" s="459"/>
      <c r="G8" s="459"/>
      <c r="H8" s="459"/>
      <c r="I8" s="459"/>
      <c r="J8" s="459"/>
      <c r="K8" s="459"/>
      <c r="L8" s="460"/>
      <c r="M8" s="462" t="s">
        <v>140</v>
      </c>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4"/>
      <c r="AQ8" s="397"/>
      <c r="AR8" s="398"/>
      <c r="AS8" s="398"/>
      <c r="AT8" s="398"/>
      <c r="AU8" s="398"/>
      <c r="AV8" s="398"/>
      <c r="AW8" s="398"/>
      <c r="AX8" s="398"/>
      <c r="AY8" s="399"/>
      <c r="AZ8" s="397"/>
      <c r="BA8" s="398"/>
      <c r="BB8" s="398"/>
      <c r="BC8" s="398"/>
      <c r="BD8" s="398"/>
      <c r="BE8" s="398"/>
      <c r="BF8" s="398"/>
      <c r="BG8" s="399"/>
      <c r="BI8" s="88"/>
    </row>
    <row r="9" spans="1:61" ht="9.9499999999999993" customHeight="1" x14ac:dyDescent="0.2">
      <c r="A9" s="88"/>
      <c r="B9" s="88"/>
      <c r="D9" s="452" t="s">
        <v>76</v>
      </c>
      <c r="E9" s="453"/>
      <c r="F9" s="453"/>
      <c r="G9" s="453"/>
      <c r="H9" s="453"/>
      <c r="I9" s="453"/>
      <c r="J9" s="453"/>
      <c r="K9" s="453"/>
      <c r="L9" s="454"/>
      <c r="M9" s="419" t="s">
        <v>141</v>
      </c>
      <c r="N9" s="420"/>
      <c r="O9" s="420"/>
      <c r="P9" s="420"/>
      <c r="Q9" s="420"/>
      <c r="R9" s="420"/>
      <c r="S9" s="420"/>
      <c r="T9" s="420"/>
      <c r="U9" s="420"/>
      <c r="V9" s="420"/>
      <c r="W9" s="420"/>
      <c r="X9" s="420"/>
      <c r="Y9" s="420"/>
      <c r="Z9" s="420"/>
      <c r="AA9" s="420"/>
      <c r="AB9" s="420"/>
      <c r="AC9" s="420"/>
      <c r="AD9" s="420"/>
      <c r="AE9" s="420"/>
      <c r="AF9" s="420"/>
      <c r="AG9" s="461"/>
      <c r="AH9" s="430">
        <v>1</v>
      </c>
      <c r="AI9" s="422"/>
      <c r="AJ9" s="422"/>
      <c r="AK9" s="422"/>
      <c r="AL9" s="422"/>
      <c r="AM9" s="423"/>
      <c r="AN9" s="427" t="s">
        <v>144</v>
      </c>
      <c r="AO9" s="428"/>
      <c r="AP9" s="428"/>
      <c r="AQ9" s="428"/>
      <c r="AR9" s="428"/>
      <c r="AS9" s="428"/>
      <c r="AT9" s="428"/>
      <c r="AU9" s="428"/>
      <c r="AV9" s="428"/>
      <c r="AW9" s="428"/>
      <c r="AX9" s="428"/>
      <c r="AY9" s="429"/>
      <c r="AZ9" s="412">
        <v>10</v>
      </c>
      <c r="BA9" s="413"/>
      <c r="BB9" s="413"/>
      <c r="BC9" s="413"/>
      <c r="BD9" s="413"/>
      <c r="BE9" s="413"/>
      <c r="BF9" s="413"/>
      <c r="BG9" s="414"/>
      <c r="BI9" s="88"/>
    </row>
    <row r="10" spans="1:61" ht="9.9499999999999993" customHeight="1" x14ac:dyDescent="0.2">
      <c r="A10" s="88"/>
      <c r="B10" s="88"/>
      <c r="D10" s="455"/>
      <c r="E10" s="456"/>
      <c r="F10" s="456"/>
      <c r="G10" s="456"/>
      <c r="H10" s="456"/>
      <c r="I10" s="456"/>
      <c r="J10" s="456"/>
      <c r="K10" s="456"/>
      <c r="L10" s="457"/>
      <c r="M10" s="419" t="s">
        <v>142</v>
      </c>
      <c r="N10" s="420"/>
      <c r="O10" s="420"/>
      <c r="P10" s="420"/>
      <c r="Q10" s="420"/>
      <c r="R10" s="420"/>
      <c r="S10" s="420"/>
      <c r="T10" s="420"/>
      <c r="U10" s="420"/>
      <c r="V10" s="420"/>
      <c r="W10" s="420"/>
      <c r="X10" s="420"/>
      <c r="Y10" s="420"/>
      <c r="Z10" s="420"/>
      <c r="AA10" s="420"/>
      <c r="AB10" s="420"/>
      <c r="AC10" s="420"/>
      <c r="AD10" s="420"/>
      <c r="AE10" s="420"/>
      <c r="AF10" s="420"/>
      <c r="AG10" s="461"/>
      <c r="AH10" s="430">
        <v>0.9</v>
      </c>
      <c r="AI10" s="422"/>
      <c r="AJ10" s="422"/>
      <c r="AK10" s="422"/>
      <c r="AL10" s="422"/>
      <c r="AM10" s="423"/>
      <c r="AN10" s="427" t="s">
        <v>145</v>
      </c>
      <c r="AO10" s="428"/>
      <c r="AP10" s="428"/>
      <c r="AQ10" s="428"/>
      <c r="AR10" s="428"/>
      <c r="AS10" s="428"/>
      <c r="AT10" s="428"/>
      <c r="AU10" s="428"/>
      <c r="AV10" s="428"/>
      <c r="AW10" s="428"/>
      <c r="AX10" s="428"/>
      <c r="AY10" s="429"/>
      <c r="AZ10" s="412">
        <v>20</v>
      </c>
      <c r="BA10" s="413"/>
      <c r="BB10" s="413"/>
      <c r="BC10" s="413"/>
      <c r="BD10" s="413"/>
      <c r="BE10" s="413"/>
      <c r="BF10" s="413"/>
      <c r="BG10" s="414"/>
      <c r="BI10" s="88"/>
    </row>
    <row r="11" spans="1:61" ht="9.9499999999999993" customHeight="1" x14ac:dyDescent="0.2">
      <c r="A11" s="88"/>
      <c r="B11" s="88"/>
      <c r="D11" s="458"/>
      <c r="E11" s="459"/>
      <c r="F11" s="459"/>
      <c r="G11" s="459"/>
      <c r="H11" s="459"/>
      <c r="I11" s="459"/>
      <c r="J11" s="459"/>
      <c r="K11" s="459"/>
      <c r="L11" s="460"/>
      <c r="M11" s="419" t="s">
        <v>143</v>
      </c>
      <c r="N11" s="420"/>
      <c r="O11" s="420"/>
      <c r="P11" s="420"/>
      <c r="Q11" s="420"/>
      <c r="R11" s="420"/>
      <c r="S11" s="420"/>
      <c r="T11" s="420"/>
      <c r="U11" s="420"/>
      <c r="V11" s="420"/>
      <c r="W11" s="420"/>
      <c r="X11" s="420"/>
      <c r="Y11" s="420"/>
      <c r="Z11" s="420"/>
      <c r="AA11" s="420"/>
      <c r="AB11" s="420"/>
      <c r="AC11" s="420"/>
      <c r="AD11" s="420"/>
      <c r="AE11" s="420"/>
      <c r="AF11" s="420"/>
      <c r="AG11" s="461"/>
      <c r="AH11" s="430">
        <v>0.75</v>
      </c>
      <c r="AI11" s="422"/>
      <c r="AJ11" s="422"/>
      <c r="AK11" s="422"/>
      <c r="AL11" s="422"/>
      <c r="AM11" s="423"/>
      <c r="AN11" s="427" t="s">
        <v>146</v>
      </c>
      <c r="AO11" s="428"/>
      <c r="AP11" s="428"/>
      <c r="AQ11" s="428"/>
      <c r="AR11" s="428"/>
      <c r="AS11" s="428"/>
      <c r="AT11" s="428"/>
      <c r="AU11" s="428"/>
      <c r="AV11" s="428"/>
      <c r="AW11" s="428"/>
      <c r="AX11" s="428"/>
      <c r="AY11" s="429"/>
      <c r="AZ11" s="412">
        <v>30</v>
      </c>
      <c r="BA11" s="413"/>
      <c r="BB11" s="413"/>
      <c r="BC11" s="413"/>
      <c r="BD11" s="413"/>
      <c r="BE11" s="413"/>
      <c r="BF11" s="413"/>
      <c r="BG11" s="414"/>
      <c r="BI11" s="88"/>
    </row>
    <row r="12" spans="1:61" ht="9.9499999999999993" customHeight="1" x14ac:dyDescent="0.2">
      <c r="A12" s="88"/>
      <c r="B12" s="88"/>
      <c r="D12" s="449" t="s">
        <v>135</v>
      </c>
      <c r="E12" s="450"/>
      <c r="F12" s="450"/>
      <c r="G12" s="450"/>
      <c r="H12" s="450"/>
      <c r="I12" s="450"/>
      <c r="J12" s="450"/>
      <c r="K12" s="450"/>
      <c r="L12" s="451"/>
      <c r="M12" s="424" t="s">
        <v>51</v>
      </c>
      <c r="N12" s="425"/>
      <c r="O12" s="425"/>
      <c r="P12" s="425"/>
      <c r="Q12" s="425"/>
      <c r="R12" s="426"/>
      <c r="S12" s="424" t="s">
        <v>147</v>
      </c>
      <c r="T12" s="425"/>
      <c r="U12" s="425"/>
      <c r="V12" s="425"/>
      <c r="W12" s="426"/>
      <c r="X12" s="424" t="s">
        <v>148</v>
      </c>
      <c r="Y12" s="425"/>
      <c r="Z12" s="425"/>
      <c r="AA12" s="425"/>
      <c r="AB12" s="425"/>
      <c r="AC12" s="425"/>
      <c r="AD12" s="425"/>
      <c r="AE12" s="425"/>
      <c r="AF12" s="425"/>
      <c r="AG12" s="426"/>
      <c r="AH12" s="424" t="s">
        <v>149</v>
      </c>
      <c r="AI12" s="425"/>
      <c r="AJ12" s="425"/>
      <c r="AK12" s="425"/>
      <c r="AL12" s="425"/>
      <c r="AM12" s="425"/>
      <c r="AN12" s="425"/>
      <c r="AO12" s="425"/>
      <c r="AP12" s="426"/>
      <c r="AQ12" s="424" t="s">
        <v>150</v>
      </c>
      <c r="AR12" s="425"/>
      <c r="AS12" s="425"/>
      <c r="AT12" s="425"/>
      <c r="AU12" s="425"/>
      <c r="AV12" s="425"/>
      <c r="AW12" s="425"/>
      <c r="AX12" s="425"/>
      <c r="AY12" s="426"/>
      <c r="AZ12" s="424"/>
      <c r="BA12" s="425"/>
      <c r="BB12" s="425"/>
      <c r="BC12" s="425"/>
      <c r="BD12" s="425"/>
      <c r="BE12" s="425"/>
      <c r="BF12" s="425"/>
      <c r="BG12" s="426"/>
      <c r="BI12" s="88"/>
    </row>
    <row r="13" spans="1:61" ht="9.9499999999999993" customHeight="1" x14ac:dyDescent="0.2">
      <c r="A13" s="88"/>
      <c r="B13" s="88"/>
      <c r="D13" s="440" t="s">
        <v>136</v>
      </c>
      <c r="E13" s="441"/>
      <c r="F13" s="441"/>
      <c r="G13" s="441"/>
      <c r="H13" s="441"/>
      <c r="I13" s="441"/>
      <c r="J13" s="441"/>
      <c r="K13" s="441"/>
      <c r="L13" s="442"/>
      <c r="M13" s="434">
        <v>105</v>
      </c>
      <c r="N13" s="435"/>
      <c r="O13" s="435"/>
      <c r="P13" s="435"/>
      <c r="Q13" s="435"/>
      <c r="R13" s="436"/>
      <c r="S13" s="443">
        <v>44531</v>
      </c>
      <c r="T13" s="444"/>
      <c r="U13" s="444"/>
      <c r="V13" s="444"/>
      <c r="W13" s="445"/>
      <c r="X13" s="446">
        <v>1200000</v>
      </c>
      <c r="Y13" s="447"/>
      <c r="Z13" s="447"/>
      <c r="AA13" s="447"/>
      <c r="AB13" s="447"/>
      <c r="AC13" s="447"/>
      <c r="AD13" s="447"/>
      <c r="AE13" s="447"/>
      <c r="AF13" s="447"/>
      <c r="AG13" s="448"/>
      <c r="AH13" s="446">
        <v>450000</v>
      </c>
      <c r="AI13" s="447"/>
      <c r="AJ13" s="447"/>
      <c r="AK13" s="447"/>
      <c r="AL13" s="447"/>
      <c r="AM13" s="447"/>
      <c r="AN13" s="447"/>
      <c r="AO13" s="447"/>
      <c r="AP13" s="448"/>
      <c r="AQ13" s="446">
        <f>X13-AH13</f>
        <v>750000</v>
      </c>
      <c r="AR13" s="447"/>
      <c r="AS13" s="447"/>
      <c r="AT13" s="447"/>
      <c r="AU13" s="447"/>
      <c r="AV13" s="447"/>
      <c r="AW13" s="447"/>
      <c r="AX13" s="447"/>
      <c r="AY13" s="448"/>
      <c r="AZ13" s="424"/>
      <c r="BA13" s="425"/>
      <c r="BB13" s="425"/>
      <c r="BC13" s="425"/>
      <c r="BD13" s="425"/>
      <c r="BE13" s="425"/>
      <c r="BF13" s="425"/>
      <c r="BG13" s="426"/>
      <c r="BI13" s="88"/>
    </row>
    <row r="14" spans="1:61" ht="9.9499999999999993" customHeight="1" x14ac:dyDescent="0.2">
      <c r="A14" s="88"/>
      <c r="B14" s="88"/>
      <c r="D14" s="424" t="s">
        <v>151</v>
      </c>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6"/>
      <c r="BI14" s="88"/>
    </row>
    <row r="15" spans="1:61" ht="9.9499999999999993" customHeight="1" x14ac:dyDescent="0.2">
      <c r="A15" s="88"/>
      <c r="B15" s="88"/>
      <c r="D15" s="424" t="s">
        <v>152</v>
      </c>
      <c r="E15" s="425"/>
      <c r="F15" s="425"/>
      <c r="G15" s="425"/>
      <c r="H15" s="425"/>
      <c r="I15" s="425"/>
      <c r="J15" s="425"/>
      <c r="K15" s="425"/>
      <c r="L15" s="425"/>
      <c r="M15" s="425"/>
      <c r="N15" s="425"/>
      <c r="O15" s="425"/>
      <c r="P15" s="425"/>
      <c r="Q15" s="425"/>
      <c r="R15" s="425"/>
      <c r="S15" s="426"/>
      <c r="T15" s="424" t="s">
        <v>41</v>
      </c>
      <c r="U15" s="425"/>
      <c r="V15" s="425"/>
      <c r="W15" s="425"/>
      <c r="X15" s="426"/>
      <c r="Y15" s="424" t="s">
        <v>42</v>
      </c>
      <c r="Z15" s="425"/>
      <c r="AA15" s="425"/>
      <c r="AB15" s="425"/>
      <c r="AC15" s="426"/>
      <c r="AD15" s="424" t="s">
        <v>42</v>
      </c>
      <c r="AE15" s="425"/>
      <c r="AF15" s="425"/>
      <c r="AG15" s="425"/>
      <c r="AH15" s="426"/>
      <c r="AI15" s="424" t="s">
        <v>44</v>
      </c>
      <c r="AJ15" s="425"/>
      <c r="AK15" s="425"/>
      <c r="AL15" s="425"/>
      <c r="AM15" s="426"/>
      <c r="AN15" s="424" t="s">
        <v>45</v>
      </c>
      <c r="AO15" s="425"/>
      <c r="AP15" s="425"/>
      <c r="AQ15" s="425"/>
      <c r="AR15" s="426"/>
      <c r="AS15" s="424" t="s">
        <v>46</v>
      </c>
      <c r="AT15" s="425"/>
      <c r="AU15" s="425"/>
      <c r="AV15" s="425"/>
      <c r="AW15" s="426"/>
      <c r="AX15" s="424" t="s">
        <v>47</v>
      </c>
      <c r="AY15" s="425"/>
      <c r="AZ15" s="425"/>
      <c r="BA15" s="425"/>
      <c r="BB15" s="426"/>
      <c r="BC15" s="424" t="s">
        <v>49</v>
      </c>
      <c r="BD15" s="425"/>
      <c r="BE15" s="425"/>
      <c r="BF15" s="425"/>
      <c r="BG15" s="426"/>
      <c r="BI15" s="88"/>
    </row>
    <row r="16" spans="1:61" ht="9.9499999999999993" customHeight="1" x14ac:dyDescent="0.2">
      <c r="A16" s="88"/>
      <c r="B16" s="88"/>
      <c r="D16" s="424" t="s">
        <v>51</v>
      </c>
      <c r="E16" s="425"/>
      <c r="F16" s="425"/>
      <c r="G16" s="425"/>
      <c r="H16" s="425"/>
      <c r="I16" s="425"/>
      <c r="J16" s="425"/>
      <c r="K16" s="425"/>
      <c r="L16" s="425"/>
      <c r="M16" s="425"/>
      <c r="N16" s="425"/>
      <c r="O16" s="425"/>
      <c r="P16" s="425"/>
      <c r="Q16" s="425"/>
      <c r="R16" s="425"/>
      <c r="S16" s="426"/>
      <c r="T16" s="434">
        <v>10</v>
      </c>
      <c r="U16" s="435"/>
      <c r="V16" s="435"/>
      <c r="W16" s="435"/>
      <c r="X16" s="436"/>
      <c r="Y16" s="434">
        <v>20</v>
      </c>
      <c r="Z16" s="435"/>
      <c r="AA16" s="435"/>
      <c r="AB16" s="435"/>
      <c r="AC16" s="436"/>
      <c r="AD16" s="434">
        <v>30</v>
      </c>
      <c r="AE16" s="435"/>
      <c r="AF16" s="435"/>
      <c r="AG16" s="435"/>
      <c r="AH16" s="436"/>
      <c r="AI16" s="434">
        <v>40</v>
      </c>
      <c r="AJ16" s="435"/>
      <c r="AK16" s="435"/>
      <c r="AL16" s="435"/>
      <c r="AM16" s="436"/>
      <c r="AN16" s="434">
        <v>50</v>
      </c>
      <c r="AO16" s="435"/>
      <c r="AP16" s="435"/>
      <c r="AQ16" s="435"/>
      <c r="AR16" s="436"/>
      <c r="AS16" s="434">
        <v>60</v>
      </c>
      <c r="AT16" s="435"/>
      <c r="AU16" s="435"/>
      <c r="AV16" s="435"/>
      <c r="AW16" s="436"/>
      <c r="AX16" s="434">
        <v>70</v>
      </c>
      <c r="AY16" s="435"/>
      <c r="AZ16" s="435"/>
      <c r="BA16" s="435"/>
      <c r="BB16" s="436"/>
      <c r="BC16" s="434">
        <v>80</v>
      </c>
      <c r="BD16" s="435"/>
      <c r="BE16" s="435"/>
      <c r="BF16" s="435"/>
      <c r="BG16" s="436"/>
      <c r="BI16" s="88"/>
    </row>
    <row r="17" spans="1:61" ht="9.9499999999999993" customHeight="1" x14ac:dyDescent="0.2">
      <c r="A17" s="88"/>
      <c r="B17" s="88"/>
      <c r="D17" s="424" t="s">
        <v>137</v>
      </c>
      <c r="E17" s="425"/>
      <c r="F17" s="425"/>
      <c r="G17" s="425"/>
      <c r="H17" s="425"/>
      <c r="I17" s="425"/>
      <c r="J17" s="425"/>
      <c r="K17" s="425"/>
      <c r="L17" s="425"/>
      <c r="M17" s="425"/>
      <c r="N17" s="425"/>
      <c r="O17" s="425"/>
      <c r="P17" s="425"/>
      <c r="Q17" s="425"/>
      <c r="R17" s="425"/>
      <c r="S17" s="426"/>
      <c r="T17" s="437">
        <v>1</v>
      </c>
      <c r="U17" s="438"/>
      <c r="V17" s="438"/>
      <c r="W17" s="438"/>
      <c r="X17" s="439"/>
      <c r="Y17" s="437">
        <v>0.95</v>
      </c>
      <c r="Z17" s="438"/>
      <c r="AA17" s="438"/>
      <c r="AB17" s="438"/>
      <c r="AC17" s="439"/>
      <c r="AD17" s="437">
        <v>0.75</v>
      </c>
      <c r="AE17" s="438"/>
      <c r="AF17" s="438"/>
      <c r="AG17" s="438"/>
      <c r="AH17" s="439"/>
      <c r="AI17" s="437">
        <v>0.55000000000000004</v>
      </c>
      <c r="AJ17" s="438"/>
      <c r="AK17" s="438"/>
      <c r="AL17" s="438"/>
      <c r="AM17" s="439"/>
      <c r="AN17" s="437">
        <v>0.5</v>
      </c>
      <c r="AO17" s="438"/>
      <c r="AP17" s="438"/>
      <c r="AQ17" s="438"/>
      <c r="AR17" s="439"/>
      <c r="AS17" s="437">
        <v>0.4</v>
      </c>
      <c r="AT17" s="438"/>
      <c r="AU17" s="438"/>
      <c r="AV17" s="438"/>
      <c r="AW17" s="439"/>
      <c r="AX17" s="437">
        <v>0.3</v>
      </c>
      <c r="AY17" s="438"/>
      <c r="AZ17" s="438"/>
      <c r="BA17" s="438"/>
      <c r="BB17" s="439"/>
      <c r="BC17" s="437">
        <v>0.2</v>
      </c>
      <c r="BD17" s="438"/>
      <c r="BE17" s="438"/>
      <c r="BF17" s="438"/>
      <c r="BG17" s="439"/>
      <c r="BI17" s="88"/>
    </row>
    <row r="18" spans="1:61" ht="9.9499999999999993" customHeight="1" x14ac:dyDescent="0.2">
      <c r="A18" s="88"/>
      <c r="B18" s="88"/>
      <c r="D18" s="149"/>
      <c r="E18" s="149"/>
      <c r="F18" s="149"/>
      <c r="G18" s="149"/>
      <c r="H18" s="149"/>
      <c r="I18" s="149"/>
      <c r="J18" s="149"/>
      <c r="K18" s="149"/>
      <c r="L18" s="149"/>
      <c r="M18" s="149"/>
      <c r="N18" s="149"/>
      <c r="O18" s="149"/>
      <c r="P18" s="149"/>
      <c r="Q18" s="149"/>
      <c r="R18" s="149"/>
      <c r="S18" s="149"/>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I18" s="88"/>
    </row>
    <row r="19" spans="1:61" ht="9.9499999999999993" customHeight="1" x14ac:dyDescent="0.2">
      <c r="A19" s="88"/>
      <c r="B19" s="88"/>
      <c r="D19" s="424" t="s">
        <v>156</v>
      </c>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25"/>
      <c r="BE19" s="425"/>
      <c r="BF19" s="425"/>
      <c r="BG19" s="426"/>
      <c r="BI19" s="88"/>
    </row>
    <row r="20" spans="1:61" ht="9.9499999999999993" customHeight="1" x14ac:dyDescent="0.2">
      <c r="A20" s="88"/>
      <c r="B20" s="88"/>
      <c r="D20" s="427" t="s">
        <v>154</v>
      </c>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9"/>
      <c r="AX20" s="430">
        <f>(T16*T17+Y16*Y17+AD16*AD17+AI16*AI17+AN16*AN17+AS16*AS17+AX16*AX17+BC16*BC17)/(T16+Y16+AD16+AI16+AN16+AS16+AX16+BC16)</f>
        <v>0.44305555555555554</v>
      </c>
      <c r="AY20" s="422"/>
      <c r="AZ20" s="422"/>
      <c r="BA20" s="422"/>
      <c r="BB20" s="422"/>
      <c r="BC20" s="422"/>
      <c r="BD20" s="422"/>
      <c r="BE20" s="422"/>
      <c r="BF20" s="422"/>
      <c r="BG20" s="423"/>
      <c r="BI20" s="88"/>
    </row>
    <row r="21" spans="1:61" ht="9.9499999999999993" customHeight="1" x14ac:dyDescent="0.2">
      <c r="A21" s="88"/>
      <c r="B21" s="88"/>
      <c r="D21" s="431" t="s">
        <v>153</v>
      </c>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3"/>
      <c r="AX21" s="430">
        <f>(AH9*AZ9+AH10*AZ10+AH11*AZ11)/(AZ9+AZ10+AZ11)</f>
        <v>0.84166666666666667</v>
      </c>
      <c r="AY21" s="422"/>
      <c r="AZ21" s="422"/>
      <c r="BA21" s="422"/>
      <c r="BB21" s="422"/>
      <c r="BC21" s="422"/>
      <c r="BD21" s="422"/>
      <c r="BE21" s="422"/>
      <c r="BF21" s="422"/>
      <c r="BG21" s="423"/>
      <c r="BI21" s="88"/>
    </row>
    <row r="22" spans="1:61" ht="9.9499999999999993" customHeight="1" x14ac:dyDescent="0.2">
      <c r="A22" s="88"/>
      <c r="B22" s="88"/>
      <c r="D22" s="419" t="s">
        <v>155</v>
      </c>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1" t="str">
        <f>AE6</f>
        <v>05</v>
      </c>
      <c r="AJ22" s="421"/>
      <c r="AK22" s="421"/>
      <c r="AL22" s="128"/>
      <c r="AM22" s="128"/>
      <c r="AN22" s="128"/>
      <c r="AO22" s="128"/>
      <c r="AP22" s="128"/>
      <c r="AQ22" s="128"/>
      <c r="AR22" s="128"/>
      <c r="AS22" s="128"/>
      <c r="AT22" s="128"/>
      <c r="AU22" s="128"/>
      <c r="AV22" s="128"/>
      <c r="AW22" s="129"/>
      <c r="AX22" s="422">
        <f>AX20*AX21</f>
        <v>0.37290509259259258</v>
      </c>
      <c r="AY22" s="422"/>
      <c r="AZ22" s="422"/>
      <c r="BA22" s="422"/>
      <c r="BB22" s="422"/>
      <c r="BC22" s="422"/>
      <c r="BD22" s="422"/>
      <c r="BE22" s="422"/>
      <c r="BF22" s="422"/>
      <c r="BG22" s="423"/>
      <c r="BI22" s="88"/>
    </row>
    <row r="23" spans="1:61" ht="9.9499999999999993" customHeight="1" x14ac:dyDescent="0.2">
      <c r="A23" s="88"/>
      <c r="B23" s="88"/>
      <c r="BI23" s="88"/>
    </row>
    <row r="24" spans="1:61" ht="9.9499999999999993" customHeight="1" x14ac:dyDescent="0.2">
      <c r="A24" s="88"/>
      <c r="B24" s="88"/>
      <c r="BI24" s="88"/>
    </row>
    <row r="25" spans="1:61" ht="9.9499999999999993" customHeight="1" x14ac:dyDescent="0.2">
      <c r="A25" s="88"/>
      <c r="B25" s="88"/>
      <c r="BI25" s="88"/>
    </row>
    <row r="26" spans="1:61" ht="9.9499999999999993" customHeight="1" x14ac:dyDescent="0.2">
      <c r="A26" s="88"/>
      <c r="B26" s="88"/>
      <c r="D26" s="465" t="s">
        <v>138</v>
      </c>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127"/>
      <c r="AE26" s="467" t="s">
        <v>17</v>
      </c>
      <c r="AF26" s="467"/>
      <c r="AG26" s="467"/>
      <c r="AH26" s="467"/>
      <c r="AI26" s="468"/>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70"/>
      <c r="BI26" s="88"/>
    </row>
    <row r="27" spans="1:61" ht="9.9499999999999993" customHeight="1" x14ac:dyDescent="0.2">
      <c r="A27" s="88"/>
      <c r="B27" s="88"/>
      <c r="D27" s="452" t="s">
        <v>133</v>
      </c>
      <c r="E27" s="453"/>
      <c r="F27" s="453"/>
      <c r="G27" s="453"/>
      <c r="H27" s="453"/>
      <c r="I27" s="453"/>
      <c r="J27" s="453"/>
      <c r="K27" s="453"/>
      <c r="L27" s="454"/>
      <c r="M27" s="427" t="s">
        <v>134</v>
      </c>
      <c r="N27" s="428"/>
      <c r="O27" s="428"/>
      <c r="P27" s="428"/>
      <c r="Q27" s="428"/>
      <c r="R27" s="428"/>
      <c r="S27" s="428"/>
      <c r="T27" s="429"/>
      <c r="U27" s="397"/>
      <c r="V27" s="398"/>
      <c r="W27" s="398"/>
      <c r="X27" s="398"/>
      <c r="Y27" s="398"/>
      <c r="Z27" s="398"/>
      <c r="AA27" s="398"/>
      <c r="AB27" s="398"/>
      <c r="AC27" s="398"/>
      <c r="AD27" s="398"/>
      <c r="AE27" s="398"/>
      <c r="AF27" s="398"/>
      <c r="AG27" s="399"/>
      <c r="AH27" s="427" t="s">
        <v>139</v>
      </c>
      <c r="AI27" s="428"/>
      <c r="AJ27" s="428"/>
      <c r="AK27" s="428"/>
      <c r="AL27" s="428"/>
      <c r="AM27" s="428"/>
      <c r="AN27" s="428"/>
      <c r="AO27" s="428"/>
      <c r="AP27" s="429"/>
      <c r="AQ27" s="415"/>
      <c r="AR27" s="416"/>
      <c r="AS27" s="416"/>
      <c r="AT27" s="416"/>
      <c r="AU27" s="416"/>
      <c r="AV27" s="416"/>
      <c r="AW27" s="416"/>
      <c r="AX27" s="416"/>
      <c r="AY27" s="416"/>
      <c r="AZ27" s="416"/>
      <c r="BA27" s="416"/>
      <c r="BB27" s="416"/>
      <c r="BC27" s="416"/>
      <c r="BD27" s="416"/>
      <c r="BE27" s="416"/>
      <c r="BF27" s="416"/>
      <c r="BG27" s="417"/>
      <c r="BI27" s="88"/>
    </row>
    <row r="28" spans="1:61" ht="9.9499999999999993" customHeight="1" x14ac:dyDescent="0.2">
      <c r="A28" s="88"/>
      <c r="B28" s="88"/>
      <c r="D28" s="458"/>
      <c r="E28" s="459"/>
      <c r="F28" s="459"/>
      <c r="G28" s="459"/>
      <c r="H28" s="459"/>
      <c r="I28" s="459"/>
      <c r="J28" s="459"/>
      <c r="K28" s="459"/>
      <c r="L28" s="460"/>
      <c r="M28" s="462" t="s">
        <v>140</v>
      </c>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4"/>
      <c r="AQ28" s="397"/>
      <c r="AR28" s="398"/>
      <c r="AS28" s="398"/>
      <c r="AT28" s="398"/>
      <c r="AU28" s="398"/>
      <c r="AV28" s="398"/>
      <c r="AW28" s="398"/>
      <c r="AX28" s="398"/>
      <c r="AY28" s="399"/>
      <c r="AZ28" s="397"/>
      <c r="BA28" s="398"/>
      <c r="BB28" s="398"/>
      <c r="BC28" s="398"/>
      <c r="BD28" s="398"/>
      <c r="BE28" s="398"/>
      <c r="BF28" s="398"/>
      <c r="BG28" s="399"/>
      <c r="BI28" s="88"/>
    </row>
    <row r="29" spans="1:61" ht="9.9499999999999993" customHeight="1" x14ac:dyDescent="0.2">
      <c r="A29" s="88"/>
      <c r="B29" s="88"/>
      <c r="D29" s="452" t="s">
        <v>76</v>
      </c>
      <c r="E29" s="453"/>
      <c r="F29" s="453"/>
      <c r="G29" s="453"/>
      <c r="H29" s="453"/>
      <c r="I29" s="453"/>
      <c r="J29" s="453"/>
      <c r="K29" s="453"/>
      <c r="L29" s="454"/>
      <c r="M29" s="419" t="s">
        <v>141</v>
      </c>
      <c r="N29" s="420"/>
      <c r="O29" s="420"/>
      <c r="P29" s="420"/>
      <c r="Q29" s="420"/>
      <c r="R29" s="420"/>
      <c r="S29" s="420"/>
      <c r="T29" s="420"/>
      <c r="U29" s="420"/>
      <c r="V29" s="420"/>
      <c r="W29" s="420"/>
      <c r="X29" s="420"/>
      <c r="Y29" s="420"/>
      <c r="Z29" s="420"/>
      <c r="AA29" s="420"/>
      <c r="AB29" s="420"/>
      <c r="AC29" s="420"/>
      <c r="AD29" s="420"/>
      <c r="AE29" s="420"/>
      <c r="AF29" s="420"/>
      <c r="AG29" s="461"/>
      <c r="AH29" s="430">
        <v>1</v>
      </c>
      <c r="AI29" s="422"/>
      <c r="AJ29" s="422"/>
      <c r="AK29" s="422"/>
      <c r="AL29" s="422"/>
      <c r="AM29" s="423"/>
      <c r="AN29" s="427" t="s">
        <v>144</v>
      </c>
      <c r="AO29" s="428"/>
      <c r="AP29" s="428"/>
      <c r="AQ29" s="428"/>
      <c r="AR29" s="428"/>
      <c r="AS29" s="428"/>
      <c r="AT29" s="428"/>
      <c r="AU29" s="428"/>
      <c r="AV29" s="428"/>
      <c r="AW29" s="428"/>
      <c r="AX29" s="428"/>
      <c r="AY29" s="429"/>
      <c r="AZ29" s="412">
        <v>10</v>
      </c>
      <c r="BA29" s="413"/>
      <c r="BB29" s="413"/>
      <c r="BC29" s="413"/>
      <c r="BD29" s="413"/>
      <c r="BE29" s="413"/>
      <c r="BF29" s="413"/>
      <c r="BG29" s="414"/>
      <c r="BI29" s="88"/>
    </row>
    <row r="30" spans="1:61" ht="9.9499999999999993" customHeight="1" x14ac:dyDescent="0.2">
      <c r="A30" s="88"/>
      <c r="B30" s="88"/>
      <c r="D30" s="455"/>
      <c r="E30" s="456"/>
      <c r="F30" s="456"/>
      <c r="G30" s="456"/>
      <c r="H30" s="456"/>
      <c r="I30" s="456"/>
      <c r="J30" s="456"/>
      <c r="K30" s="456"/>
      <c r="L30" s="457"/>
      <c r="M30" s="419" t="s">
        <v>142</v>
      </c>
      <c r="N30" s="420"/>
      <c r="O30" s="420"/>
      <c r="P30" s="420"/>
      <c r="Q30" s="420"/>
      <c r="R30" s="420"/>
      <c r="S30" s="420"/>
      <c r="T30" s="420"/>
      <c r="U30" s="420"/>
      <c r="V30" s="420"/>
      <c r="W30" s="420"/>
      <c r="X30" s="420"/>
      <c r="Y30" s="420"/>
      <c r="Z30" s="420"/>
      <c r="AA30" s="420"/>
      <c r="AB30" s="420"/>
      <c r="AC30" s="420"/>
      <c r="AD30" s="420"/>
      <c r="AE30" s="420"/>
      <c r="AF30" s="420"/>
      <c r="AG30" s="461"/>
      <c r="AH30" s="430">
        <v>0.9</v>
      </c>
      <c r="AI30" s="422"/>
      <c r="AJ30" s="422"/>
      <c r="AK30" s="422"/>
      <c r="AL30" s="422"/>
      <c r="AM30" s="423"/>
      <c r="AN30" s="427" t="s">
        <v>145</v>
      </c>
      <c r="AO30" s="428"/>
      <c r="AP30" s="428"/>
      <c r="AQ30" s="428"/>
      <c r="AR30" s="428"/>
      <c r="AS30" s="428"/>
      <c r="AT30" s="428"/>
      <c r="AU30" s="428"/>
      <c r="AV30" s="428"/>
      <c r="AW30" s="428"/>
      <c r="AX30" s="428"/>
      <c r="AY30" s="429"/>
      <c r="AZ30" s="412">
        <v>20</v>
      </c>
      <c r="BA30" s="413"/>
      <c r="BB30" s="413"/>
      <c r="BC30" s="413"/>
      <c r="BD30" s="413"/>
      <c r="BE30" s="413"/>
      <c r="BF30" s="413"/>
      <c r="BG30" s="414"/>
      <c r="BI30" s="88"/>
    </row>
    <row r="31" spans="1:61" ht="9.9499999999999993" customHeight="1" x14ac:dyDescent="0.2">
      <c r="A31" s="88"/>
      <c r="B31" s="88"/>
      <c r="D31" s="458"/>
      <c r="E31" s="459"/>
      <c r="F31" s="459"/>
      <c r="G31" s="459"/>
      <c r="H31" s="459"/>
      <c r="I31" s="459"/>
      <c r="J31" s="459"/>
      <c r="K31" s="459"/>
      <c r="L31" s="460"/>
      <c r="M31" s="419" t="s">
        <v>143</v>
      </c>
      <c r="N31" s="420"/>
      <c r="O31" s="420"/>
      <c r="P31" s="420"/>
      <c r="Q31" s="420"/>
      <c r="R31" s="420"/>
      <c r="S31" s="420"/>
      <c r="T31" s="420"/>
      <c r="U31" s="420"/>
      <c r="V31" s="420"/>
      <c r="W31" s="420"/>
      <c r="X31" s="420"/>
      <c r="Y31" s="420"/>
      <c r="Z31" s="420"/>
      <c r="AA31" s="420"/>
      <c r="AB31" s="420"/>
      <c r="AC31" s="420"/>
      <c r="AD31" s="420"/>
      <c r="AE31" s="420"/>
      <c r="AF31" s="420"/>
      <c r="AG31" s="461"/>
      <c r="AH31" s="430">
        <v>0.75</v>
      </c>
      <c r="AI31" s="422"/>
      <c r="AJ31" s="422"/>
      <c r="AK31" s="422"/>
      <c r="AL31" s="422"/>
      <c r="AM31" s="423"/>
      <c r="AN31" s="427" t="s">
        <v>146</v>
      </c>
      <c r="AO31" s="428"/>
      <c r="AP31" s="428"/>
      <c r="AQ31" s="428"/>
      <c r="AR31" s="428"/>
      <c r="AS31" s="428"/>
      <c r="AT31" s="428"/>
      <c r="AU31" s="428"/>
      <c r="AV31" s="428"/>
      <c r="AW31" s="428"/>
      <c r="AX31" s="428"/>
      <c r="AY31" s="429"/>
      <c r="AZ31" s="412">
        <v>30</v>
      </c>
      <c r="BA31" s="413"/>
      <c r="BB31" s="413"/>
      <c r="BC31" s="413"/>
      <c r="BD31" s="413"/>
      <c r="BE31" s="413"/>
      <c r="BF31" s="413"/>
      <c r="BG31" s="414"/>
      <c r="BI31" s="88"/>
    </row>
    <row r="32" spans="1:61" ht="9.9499999999999993" customHeight="1" x14ac:dyDescent="0.2">
      <c r="A32" s="88"/>
      <c r="B32" s="88"/>
      <c r="D32" s="449" t="s">
        <v>135</v>
      </c>
      <c r="E32" s="450"/>
      <c r="F32" s="450"/>
      <c r="G32" s="450"/>
      <c r="H32" s="450"/>
      <c r="I32" s="450"/>
      <c r="J32" s="450"/>
      <c r="K32" s="450"/>
      <c r="L32" s="451"/>
      <c r="M32" s="424" t="s">
        <v>51</v>
      </c>
      <c r="N32" s="425"/>
      <c r="O32" s="425"/>
      <c r="P32" s="425"/>
      <c r="Q32" s="425"/>
      <c r="R32" s="426"/>
      <c r="S32" s="424" t="s">
        <v>147</v>
      </c>
      <c r="T32" s="425"/>
      <c r="U32" s="425"/>
      <c r="V32" s="425"/>
      <c r="W32" s="426"/>
      <c r="X32" s="424" t="s">
        <v>148</v>
      </c>
      <c r="Y32" s="425"/>
      <c r="Z32" s="425"/>
      <c r="AA32" s="425"/>
      <c r="AB32" s="425"/>
      <c r="AC32" s="425"/>
      <c r="AD32" s="425"/>
      <c r="AE32" s="425"/>
      <c r="AF32" s="425"/>
      <c r="AG32" s="426"/>
      <c r="AH32" s="424" t="s">
        <v>149</v>
      </c>
      <c r="AI32" s="425"/>
      <c r="AJ32" s="425"/>
      <c r="AK32" s="425"/>
      <c r="AL32" s="425"/>
      <c r="AM32" s="425"/>
      <c r="AN32" s="425"/>
      <c r="AO32" s="425"/>
      <c r="AP32" s="426"/>
      <c r="AQ32" s="424" t="s">
        <v>150</v>
      </c>
      <c r="AR32" s="425"/>
      <c r="AS32" s="425"/>
      <c r="AT32" s="425"/>
      <c r="AU32" s="425"/>
      <c r="AV32" s="425"/>
      <c r="AW32" s="425"/>
      <c r="AX32" s="425"/>
      <c r="AY32" s="426"/>
      <c r="AZ32" s="424"/>
      <c r="BA32" s="425"/>
      <c r="BB32" s="425"/>
      <c r="BC32" s="425"/>
      <c r="BD32" s="425"/>
      <c r="BE32" s="425"/>
      <c r="BF32" s="425"/>
      <c r="BG32" s="426"/>
      <c r="BI32" s="88"/>
    </row>
    <row r="33" spans="1:61" ht="9.9499999999999993" customHeight="1" x14ac:dyDescent="0.2">
      <c r="A33" s="88"/>
      <c r="B33" s="88"/>
      <c r="D33" s="440" t="s">
        <v>136</v>
      </c>
      <c r="E33" s="441"/>
      <c r="F33" s="441"/>
      <c r="G33" s="441"/>
      <c r="H33" s="441"/>
      <c r="I33" s="441"/>
      <c r="J33" s="441"/>
      <c r="K33" s="441"/>
      <c r="L33" s="442"/>
      <c r="M33" s="434">
        <v>100</v>
      </c>
      <c r="N33" s="435"/>
      <c r="O33" s="435"/>
      <c r="P33" s="435"/>
      <c r="Q33" s="435"/>
      <c r="R33" s="436"/>
      <c r="S33" s="443">
        <v>44531</v>
      </c>
      <c r="T33" s="444"/>
      <c r="U33" s="444"/>
      <c r="V33" s="444"/>
      <c r="W33" s="445"/>
      <c r="X33" s="446">
        <v>1200000</v>
      </c>
      <c r="Y33" s="447"/>
      <c r="Z33" s="447"/>
      <c r="AA33" s="447"/>
      <c r="AB33" s="447"/>
      <c r="AC33" s="447"/>
      <c r="AD33" s="447"/>
      <c r="AE33" s="447"/>
      <c r="AF33" s="447"/>
      <c r="AG33" s="448"/>
      <c r="AH33" s="446">
        <v>450000</v>
      </c>
      <c r="AI33" s="447"/>
      <c r="AJ33" s="447"/>
      <c r="AK33" s="447"/>
      <c r="AL33" s="447"/>
      <c r="AM33" s="447"/>
      <c r="AN33" s="447"/>
      <c r="AO33" s="447"/>
      <c r="AP33" s="448"/>
      <c r="AQ33" s="446">
        <f>X33-AH33</f>
        <v>750000</v>
      </c>
      <c r="AR33" s="447"/>
      <c r="AS33" s="447"/>
      <c r="AT33" s="447"/>
      <c r="AU33" s="447"/>
      <c r="AV33" s="447"/>
      <c r="AW33" s="447"/>
      <c r="AX33" s="447"/>
      <c r="AY33" s="448"/>
      <c r="AZ33" s="424"/>
      <c r="BA33" s="425"/>
      <c r="BB33" s="425"/>
      <c r="BC33" s="425"/>
      <c r="BD33" s="425"/>
      <c r="BE33" s="425"/>
      <c r="BF33" s="425"/>
      <c r="BG33" s="426"/>
      <c r="BI33" s="88"/>
    </row>
    <row r="34" spans="1:61" ht="9.9499999999999993" customHeight="1" x14ac:dyDescent="0.2">
      <c r="A34" s="88"/>
      <c r="B34" s="88"/>
      <c r="D34" s="424" t="s">
        <v>151</v>
      </c>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6"/>
      <c r="BI34" s="88"/>
    </row>
    <row r="35" spans="1:61" ht="9.9499999999999993" customHeight="1" x14ac:dyDescent="0.2">
      <c r="A35" s="88"/>
      <c r="B35" s="88"/>
      <c r="D35" s="424" t="s">
        <v>152</v>
      </c>
      <c r="E35" s="425"/>
      <c r="F35" s="425"/>
      <c r="G35" s="425"/>
      <c r="H35" s="425"/>
      <c r="I35" s="425"/>
      <c r="J35" s="425"/>
      <c r="K35" s="425"/>
      <c r="L35" s="425"/>
      <c r="M35" s="425"/>
      <c r="N35" s="425"/>
      <c r="O35" s="425"/>
      <c r="P35" s="425"/>
      <c r="Q35" s="425"/>
      <c r="R35" s="425"/>
      <c r="S35" s="426"/>
      <c r="T35" s="424" t="s">
        <v>41</v>
      </c>
      <c r="U35" s="425"/>
      <c r="V35" s="425"/>
      <c r="W35" s="425"/>
      <c r="X35" s="426"/>
      <c r="Y35" s="424" t="s">
        <v>42</v>
      </c>
      <c r="Z35" s="425"/>
      <c r="AA35" s="425"/>
      <c r="AB35" s="425"/>
      <c r="AC35" s="426"/>
      <c r="AD35" s="424" t="s">
        <v>42</v>
      </c>
      <c r="AE35" s="425"/>
      <c r="AF35" s="425"/>
      <c r="AG35" s="425"/>
      <c r="AH35" s="426"/>
      <c r="AI35" s="424" t="s">
        <v>44</v>
      </c>
      <c r="AJ35" s="425"/>
      <c r="AK35" s="425"/>
      <c r="AL35" s="425"/>
      <c r="AM35" s="426"/>
      <c r="AN35" s="424" t="s">
        <v>45</v>
      </c>
      <c r="AO35" s="425"/>
      <c r="AP35" s="425"/>
      <c r="AQ35" s="425"/>
      <c r="AR35" s="426"/>
      <c r="AS35" s="424" t="s">
        <v>46</v>
      </c>
      <c r="AT35" s="425"/>
      <c r="AU35" s="425"/>
      <c r="AV35" s="425"/>
      <c r="AW35" s="426"/>
      <c r="AX35" s="424" t="s">
        <v>47</v>
      </c>
      <c r="AY35" s="425"/>
      <c r="AZ35" s="425"/>
      <c r="BA35" s="425"/>
      <c r="BB35" s="426"/>
      <c r="BC35" s="424" t="s">
        <v>49</v>
      </c>
      <c r="BD35" s="425"/>
      <c r="BE35" s="425"/>
      <c r="BF35" s="425"/>
      <c r="BG35" s="426"/>
      <c r="BI35" s="88"/>
    </row>
    <row r="36" spans="1:61" ht="9.9499999999999993" customHeight="1" x14ac:dyDescent="0.2">
      <c r="A36" s="88"/>
      <c r="B36" s="88"/>
      <c r="D36" s="424" t="s">
        <v>51</v>
      </c>
      <c r="E36" s="425"/>
      <c r="F36" s="425"/>
      <c r="G36" s="425"/>
      <c r="H36" s="425"/>
      <c r="I36" s="425"/>
      <c r="J36" s="425"/>
      <c r="K36" s="425"/>
      <c r="L36" s="425"/>
      <c r="M36" s="425"/>
      <c r="N36" s="425"/>
      <c r="O36" s="425"/>
      <c r="P36" s="425"/>
      <c r="Q36" s="425"/>
      <c r="R36" s="425"/>
      <c r="S36" s="426"/>
      <c r="T36" s="434">
        <v>10</v>
      </c>
      <c r="U36" s="435"/>
      <c r="V36" s="435"/>
      <c r="W36" s="435"/>
      <c r="X36" s="436"/>
      <c r="Y36" s="434">
        <v>20</v>
      </c>
      <c r="Z36" s="435"/>
      <c r="AA36" s="435"/>
      <c r="AB36" s="435"/>
      <c r="AC36" s="436"/>
      <c r="AD36" s="434">
        <v>30</v>
      </c>
      <c r="AE36" s="435"/>
      <c r="AF36" s="435"/>
      <c r="AG36" s="435"/>
      <c r="AH36" s="436"/>
      <c r="AI36" s="434">
        <v>40</v>
      </c>
      <c r="AJ36" s="435"/>
      <c r="AK36" s="435"/>
      <c r="AL36" s="435"/>
      <c r="AM36" s="436"/>
      <c r="AN36" s="434">
        <v>50</v>
      </c>
      <c r="AO36" s="435"/>
      <c r="AP36" s="435"/>
      <c r="AQ36" s="435"/>
      <c r="AR36" s="436"/>
      <c r="AS36" s="434">
        <v>60</v>
      </c>
      <c r="AT36" s="435"/>
      <c r="AU36" s="435"/>
      <c r="AV36" s="435"/>
      <c r="AW36" s="436"/>
      <c r="AX36" s="434">
        <v>70</v>
      </c>
      <c r="AY36" s="435"/>
      <c r="AZ36" s="435"/>
      <c r="BA36" s="435"/>
      <c r="BB36" s="436"/>
      <c r="BC36" s="434">
        <v>80</v>
      </c>
      <c r="BD36" s="435"/>
      <c r="BE36" s="435"/>
      <c r="BF36" s="435"/>
      <c r="BG36" s="436"/>
      <c r="BI36" s="88"/>
    </row>
    <row r="37" spans="1:61" ht="9.9499999999999993" customHeight="1" x14ac:dyDescent="0.2">
      <c r="A37" s="88"/>
      <c r="B37" s="88"/>
      <c r="D37" s="424" t="s">
        <v>137</v>
      </c>
      <c r="E37" s="425"/>
      <c r="F37" s="425"/>
      <c r="G37" s="425"/>
      <c r="H37" s="425"/>
      <c r="I37" s="425"/>
      <c r="J37" s="425"/>
      <c r="K37" s="425"/>
      <c r="L37" s="425"/>
      <c r="M37" s="425"/>
      <c r="N37" s="425"/>
      <c r="O37" s="425"/>
      <c r="P37" s="425"/>
      <c r="Q37" s="425"/>
      <c r="R37" s="425"/>
      <c r="S37" s="426"/>
      <c r="T37" s="437">
        <v>1</v>
      </c>
      <c r="U37" s="438"/>
      <c r="V37" s="438"/>
      <c r="W37" s="438"/>
      <c r="X37" s="439"/>
      <c r="Y37" s="437">
        <v>0.95</v>
      </c>
      <c r="Z37" s="438"/>
      <c r="AA37" s="438"/>
      <c r="AB37" s="438"/>
      <c r="AC37" s="439"/>
      <c r="AD37" s="437">
        <v>0.75</v>
      </c>
      <c r="AE37" s="438"/>
      <c r="AF37" s="438"/>
      <c r="AG37" s="438"/>
      <c r="AH37" s="439"/>
      <c r="AI37" s="437">
        <v>0.55000000000000004</v>
      </c>
      <c r="AJ37" s="438"/>
      <c r="AK37" s="438"/>
      <c r="AL37" s="438"/>
      <c r="AM37" s="439"/>
      <c r="AN37" s="437">
        <v>0.5</v>
      </c>
      <c r="AO37" s="438"/>
      <c r="AP37" s="438"/>
      <c r="AQ37" s="438"/>
      <c r="AR37" s="439"/>
      <c r="AS37" s="437">
        <v>0.4</v>
      </c>
      <c r="AT37" s="438"/>
      <c r="AU37" s="438"/>
      <c r="AV37" s="438"/>
      <c r="AW37" s="439"/>
      <c r="AX37" s="437">
        <v>0.3</v>
      </c>
      <c r="AY37" s="438"/>
      <c r="AZ37" s="438"/>
      <c r="BA37" s="438"/>
      <c r="BB37" s="439"/>
      <c r="BC37" s="437">
        <v>0.2</v>
      </c>
      <c r="BD37" s="438"/>
      <c r="BE37" s="438"/>
      <c r="BF37" s="438"/>
      <c r="BG37" s="439"/>
      <c r="BI37" s="88"/>
    </row>
    <row r="38" spans="1:61" ht="9.9499999999999993" customHeight="1" x14ac:dyDescent="0.2">
      <c r="A38" s="88"/>
      <c r="B38" s="88"/>
      <c r="D38" s="131"/>
      <c r="E38" s="131"/>
      <c r="F38" s="131"/>
      <c r="G38" s="131"/>
      <c r="H38" s="131"/>
      <c r="I38" s="131"/>
      <c r="J38" s="131"/>
      <c r="K38" s="131"/>
      <c r="L38" s="131"/>
      <c r="M38" s="131"/>
      <c r="N38" s="131"/>
      <c r="O38" s="131"/>
      <c r="P38" s="131"/>
      <c r="Q38" s="131"/>
      <c r="R38" s="131"/>
      <c r="S38" s="131"/>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I38" s="88"/>
    </row>
    <row r="39" spans="1:61" ht="9.9499999999999993" customHeight="1" x14ac:dyDescent="0.2">
      <c r="A39" s="88"/>
      <c r="B39" s="88"/>
      <c r="D39" s="424" t="s">
        <v>156</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425"/>
      <c r="BB39" s="425"/>
      <c r="BC39" s="425"/>
      <c r="BD39" s="425"/>
      <c r="BE39" s="425"/>
      <c r="BF39" s="425"/>
      <c r="BG39" s="426"/>
      <c r="BI39" s="88"/>
    </row>
    <row r="40" spans="1:61" ht="9.9499999999999993" customHeight="1" x14ac:dyDescent="0.2">
      <c r="A40" s="88"/>
      <c r="B40" s="88"/>
      <c r="D40" s="427" t="s">
        <v>154</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9"/>
      <c r="AX40" s="430">
        <f>(T36*T37+Y36*Y37+AD36*AD37+AI36*AI37+AN36*AN37+AS36*AS37+AX36*AX37+BC36*BC37)/(T36+Y36+AD36+AI36+AN36+AS36+AX36+BC36)</f>
        <v>0.44305555555555554</v>
      </c>
      <c r="AY40" s="422"/>
      <c r="AZ40" s="422"/>
      <c r="BA40" s="422"/>
      <c r="BB40" s="422"/>
      <c r="BC40" s="422"/>
      <c r="BD40" s="422"/>
      <c r="BE40" s="422"/>
      <c r="BF40" s="422"/>
      <c r="BG40" s="423"/>
      <c r="BI40" s="88"/>
    </row>
    <row r="41" spans="1:61" ht="9.9499999999999993" customHeight="1" x14ac:dyDescent="0.2">
      <c r="A41" s="88"/>
      <c r="B41" s="88"/>
      <c r="D41" s="431" t="s">
        <v>153</v>
      </c>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3"/>
      <c r="AX41" s="430">
        <f>(AH29*AZ29+AH30*AZ30+AH31*AZ31)/(AZ29+AZ30+AZ31)</f>
        <v>0.84166666666666667</v>
      </c>
      <c r="AY41" s="422"/>
      <c r="AZ41" s="422"/>
      <c r="BA41" s="422"/>
      <c r="BB41" s="422"/>
      <c r="BC41" s="422"/>
      <c r="BD41" s="422"/>
      <c r="BE41" s="422"/>
      <c r="BF41" s="422"/>
      <c r="BG41" s="423"/>
      <c r="BI41" s="88"/>
    </row>
    <row r="42" spans="1:61" ht="9.9499999999999993" customHeight="1" x14ac:dyDescent="0.2">
      <c r="A42" s="88"/>
      <c r="B42" s="88"/>
      <c r="D42" s="419" t="s">
        <v>155</v>
      </c>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1" t="str">
        <f>AE26</f>
        <v>06</v>
      </c>
      <c r="AJ42" s="421"/>
      <c r="AK42" s="421"/>
      <c r="AL42" s="128"/>
      <c r="AM42" s="128"/>
      <c r="AN42" s="128"/>
      <c r="AO42" s="128"/>
      <c r="AP42" s="128"/>
      <c r="AQ42" s="128"/>
      <c r="AR42" s="128"/>
      <c r="AS42" s="128"/>
      <c r="AT42" s="128"/>
      <c r="AU42" s="128"/>
      <c r="AV42" s="128"/>
      <c r="AW42" s="129"/>
      <c r="AX42" s="422">
        <f>AX40*AX41</f>
        <v>0.37290509259259258</v>
      </c>
      <c r="AY42" s="422"/>
      <c r="AZ42" s="422"/>
      <c r="BA42" s="422"/>
      <c r="BB42" s="422"/>
      <c r="BC42" s="422"/>
      <c r="BD42" s="422"/>
      <c r="BE42" s="422"/>
      <c r="BF42" s="422"/>
      <c r="BG42" s="423"/>
      <c r="BI42" s="88"/>
    </row>
    <row r="43" spans="1:61" ht="9.9499999999999993" customHeight="1" x14ac:dyDescent="0.2">
      <c r="A43" s="88"/>
      <c r="B43" s="88"/>
      <c r="BI43" s="88"/>
    </row>
    <row r="44" spans="1:61" ht="9.9499999999999993" customHeight="1" x14ac:dyDescent="0.2">
      <c r="A44" s="88"/>
      <c r="B44" s="88"/>
      <c r="BI44" s="88"/>
    </row>
    <row r="45" spans="1:61" ht="9.9499999999999993" customHeight="1" x14ac:dyDescent="0.2">
      <c r="A45" s="88"/>
      <c r="B45" s="88"/>
      <c r="BI45" s="88"/>
    </row>
    <row r="46" spans="1:61" ht="9.9499999999999993" customHeight="1" x14ac:dyDescent="0.2">
      <c r="A46" s="88"/>
      <c r="B46" s="88"/>
      <c r="D46" s="465" t="s">
        <v>138</v>
      </c>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127"/>
      <c r="AE46" s="467" t="s">
        <v>18</v>
      </c>
      <c r="AF46" s="467"/>
      <c r="AG46" s="467"/>
      <c r="AH46" s="467"/>
      <c r="AI46" s="468"/>
      <c r="AJ46" s="469"/>
      <c r="AK46" s="469"/>
      <c r="AL46" s="469"/>
      <c r="AM46" s="469"/>
      <c r="AN46" s="469"/>
      <c r="AO46" s="469"/>
      <c r="AP46" s="469"/>
      <c r="AQ46" s="469"/>
      <c r="AR46" s="469"/>
      <c r="AS46" s="469"/>
      <c r="AT46" s="469"/>
      <c r="AU46" s="469"/>
      <c r="AV46" s="469"/>
      <c r="AW46" s="469"/>
      <c r="AX46" s="469"/>
      <c r="AY46" s="469"/>
      <c r="AZ46" s="469"/>
      <c r="BA46" s="469"/>
      <c r="BB46" s="469"/>
      <c r="BC46" s="469"/>
      <c r="BD46" s="469"/>
      <c r="BE46" s="469"/>
      <c r="BF46" s="469"/>
      <c r="BG46" s="470"/>
      <c r="BI46" s="88"/>
    </row>
    <row r="47" spans="1:61" ht="9.9499999999999993" customHeight="1" x14ac:dyDescent="0.2">
      <c r="A47" s="88"/>
      <c r="B47" s="88"/>
      <c r="D47" s="452" t="s">
        <v>133</v>
      </c>
      <c r="E47" s="453"/>
      <c r="F47" s="453"/>
      <c r="G47" s="453"/>
      <c r="H47" s="453"/>
      <c r="I47" s="453"/>
      <c r="J47" s="453"/>
      <c r="K47" s="453"/>
      <c r="L47" s="454"/>
      <c r="M47" s="427" t="s">
        <v>134</v>
      </c>
      <c r="N47" s="428"/>
      <c r="O47" s="428"/>
      <c r="P47" s="428"/>
      <c r="Q47" s="428"/>
      <c r="R47" s="428"/>
      <c r="S47" s="428"/>
      <c r="T47" s="429"/>
      <c r="U47" s="397"/>
      <c r="V47" s="398"/>
      <c r="W47" s="398"/>
      <c r="X47" s="398"/>
      <c r="Y47" s="398"/>
      <c r="Z47" s="398"/>
      <c r="AA47" s="398"/>
      <c r="AB47" s="398"/>
      <c r="AC47" s="398"/>
      <c r="AD47" s="398"/>
      <c r="AE47" s="398"/>
      <c r="AF47" s="398"/>
      <c r="AG47" s="399"/>
      <c r="AH47" s="427" t="s">
        <v>139</v>
      </c>
      <c r="AI47" s="428"/>
      <c r="AJ47" s="428"/>
      <c r="AK47" s="428"/>
      <c r="AL47" s="428"/>
      <c r="AM47" s="428"/>
      <c r="AN47" s="428"/>
      <c r="AO47" s="428"/>
      <c r="AP47" s="429"/>
      <c r="AQ47" s="415"/>
      <c r="AR47" s="416"/>
      <c r="AS47" s="416"/>
      <c r="AT47" s="416"/>
      <c r="AU47" s="416"/>
      <c r="AV47" s="416"/>
      <c r="AW47" s="416"/>
      <c r="AX47" s="416"/>
      <c r="AY47" s="416"/>
      <c r="AZ47" s="416"/>
      <c r="BA47" s="416"/>
      <c r="BB47" s="416"/>
      <c r="BC47" s="416"/>
      <c r="BD47" s="416"/>
      <c r="BE47" s="416"/>
      <c r="BF47" s="416"/>
      <c r="BG47" s="417"/>
      <c r="BI47" s="88"/>
    </row>
    <row r="48" spans="1:61" ht="9.9499999999999993" customHeight="1" x14ac:dyDescent="0.2">
      <c r="A48" s="88"/>
      <c r="B48" s="88"/>
      <c r="D48" s="458"/>
      <c r="E48" s="459"/>
      <c r="F48" s="459"/>
      <c r="G48" s="459"/>
      <c r="H48" s="459"/>
      <c r="I48" s="459"/>
      <c r="J48" s="459"/>
      <c r="K48" s="459"/>
      <c r="L48" s="460"/>
      <c r="M48" s="462" t="s">
        <v>140</v>
      </c>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4"/>
      <c r="AQ48" s="397"/>
      <c r="AR48" s="398"/>
      <c r="AS48" s="398"/>
      <c r="AT48" s="398"/>
      <c r="AU48" s="398"/>
      <c r="AV48" s="398"/>
      <c r="AW48" s="398"/>
      <c r="AX48" s="398"/>
      <c r="AY48" s="399"/>
      <c r="AZ48" s="397"/>
      <c r="BA48" s="398"/>
      <c r="BB48" s="398"/>
      <c r="BC48" s="398"/>
      <c r="BD48" s="398"/>
      <c r="BE48" s="398"/>
      <c r="BF48" s="398"/>
      <c r="BG48" s="399"/>
      <c r="BI48" s="88"/>
    </row>
    <row r="49" spans="1:61" ht="9.9499999999999993" customHeight="1" x14ac:dyDescent="0.2">
      <c r="A49" s="88"/>
      <c r="B49" s="88"/>
      <c r="D49" s="452" t="s">
        <v>76</v>
      </c>
      <c r="E49" s="453"/>
      <c r="F49" s="453"/>
      <c r="G49" s="453"/>
      <c r="H49" s="453"/>
      <c r="I49" s="453"/>
      <c r="J49" s="453"/>
      <c r="K49" s="453"/>
      <c r="L49" s="454"/>
      <c r="M49" s="419" t="s">
        <v>141</v>
      </c>
      <c r="N49" s="420"/>
      <c r="O49" s="420"/>
      <c r="P49" s="420"/>
      <c r="Q49" s="420"/>
      <c r="R49" s="420"/>
      <c r="S49" s="420"/>
      <c r="T49" s="420"/>
      <c r="U49" s="420"/>
      <c r="V49" s="420"/>
      <c r="W49" s="420"/>
      <c r="X49" s="420"/>
      <c r="Y49" s="420"/>
      <c r="Z49" s="420"/>
      <c r="AA49" s="420"/>
      <c r="AB49" s="420"/>
      <c r="AC49" s="420"/>
      <c r="AD49" s="420"/>
      <c r="AE49" s="420"/>
      <c r="AF49" s="420"/>
      <c r="AG49" s="461"/>
      <c r="AH49" s="430">
        <v>1</v>
      </c>
      <c r="AI49" s="422"/>
      <c r="AJ49" s="422"/>
      <c r="AK49" s="422"/>
      <c r="AL49" s="422"/>
      <c r="AM49" s="423"/>
      <c r="AN49" s="427" t="s">
        <v>144</v>
      </c>
      <c r="AO49" s="428"/>
      <c r="AP49" s="428"/>
      <c r="AQ49" s="428"/>
      <c r="AR49" s="428"/>
      <c r="AS49" s="428"/>
      <c r="AT49" s="428"/>
      <c r="AU49" s="428"/>
      <c r="AV49" s="428"/>
      <c r="AW49" s="428"/>
      <c r="AX49" s="428"/>
      <c r="AY49" s="429"/>
      <c r="AZ49" s="412">
        <v>10</v>
      </c>
      <c r="BA49" s="413"/>
      <c r="BB49" s="413"/>
      <c r="BC49" s="413"/>
      <c r="BD49" s="413"/>
      <c r="BE49" s="413"/>
      <c r="BF49" s="413"/>
      <c r="BG49" s="414"/>
      <c r="BI49" s="88"/>
    </row>
    <row r="50" spans="1:61" ht="9.9499999999999993" customHeight="1" x14ac:dyDescent="0.2">
      <c r="A50" s="88"/>
      <c r="B50" s="88"/>
      <c r="D50" s="455"/>
      <c r="E50" s="456"/>
      <c r="F50" s="456"/>
      <c r="G50" s="456"/>
      <c r="H50" s="456"/>
      <c r="I50" s="456"/>
      <c r="J50" s="456"/>
      <c r="K50" s="456"/>
      <c r="L50" s="457"/>
      <c r="M50" s="419" t="s">
        <v>142</v>
      </c>
      <c r="N50" s="420"/>
      <c r="O50" s="420"/>
      <c r="P50" s="420"/>
      <c r="Q50" s="420"/>
      <c r="R50" s="420"/>
      <c r="S50" s="420"/>
      <c r="T50" s="420"/>
      <c r="U50" s="420"/>
      <c r="V50" s="420"/>
      <c r="W50" s="420"/>
      <c r="X50" s="420"/>
      <c r="Y50" s="420"/>
      <c r="Z50" s="420"/>
      <c r="AA50" s="420"/>
      <c r="AB50" s="420"/>
      <c r="AC50" s="420"/>
      <c r="AD50" s="420"/>
      <c r="AE50" s="420"/>
      <c r="AF50" s="420"/>
      <c r="AG50" s="461"/>
      <c r="AH50" s="430">
        <v>0.9</v>
      </c>
      <c r="AI50" s="422"/>
      <c r="AJ50" s="422"/>
      <c r="AK50" s="422"/>
      <c r="AL50" s="422"/>
      <c r="AM50" s="423"/>
      <c r="AN50" s="427" t="s">
        <v>145</v>
      </c>
      <c r="AO50" s="428"/>
      <c r="AP50" s="428"/>
      <c r="AQ50" s="428"/>
      <c r="AR50" s="428"/>
      <c r="AS50" s="428"/>
      <c r="AT50" s="428"/>
      <c r="AU50" s="428"/>
      <c r="AV50" s="428"/>
      <c r="AW50" s="428"/>
      <c r="AX50" s="428"/>
      <c r="AY50" s="429"/>
      <c r="AZ50" s="412">
        <v>20</v>
      </c>
      <c r="BA50" s="413"/>
      <c r="BB50" s="413"/>
      <c r="BC50" s="413"/>
      <c r="BD50" s="413"/>
      <c r="BE50" s="413"/>
      <c r="BF50" s="413"/>
      <c r="BG50" s="414"/>
      <c r="BI50" s="88"/>
    </row>
    <row r="51" spans="1:61" ht="9.9499999999999993" customHeight="1" x14ac:dyDescent="0.2">
      <c r="A51" s="88"/>
      <c r="B51" s="88"/>
      <c r="D51" s="458"/>
      <c r="E51" s="459"/>
      <c r="F51" s="459"/>
      <c r="G51" s="459"/>
      <c r="H51" s="459"/>
      <c r="I51" s="459"/>
      <c r="J51" s="459"/>
      <c r="K51" s="459"/>
      <c r="L51" s="460"/>
      <c r="M51" s="419" t="s">
        <v>143</v>
      </c>
      <c r="N51" s="420"/>
      <c r="O51" s="420"/>
      <c r="P51" s="420"/>
      <c r="Q51" s="420"/>
      <c r="R51" s="420"/>
      <c r="S51" s="420"/>
      <c r="T51" s="420"/>
      <c r="U51" s="420"/>
      <c r="V51" s="420"/>
      <c r="W51" s="420"/>
      <c r="X51" s="420"/>
      <c r="Y51" s="420"/>
      <c r="Z51" s="420"/>
      <c r="AA51" s="420"/>
      <c r="AB51" s="420"/>
      <c r="AC51" s="420"/>
      <c r="AD51" s="420"/>
      <c r="AE51" s="420"/>
      <c r="AF51" s="420"/>
      <c r="AG51" s="461"/>
      <c r="AH51" s="430">
        <v>0.75</v>
      </c>
      <c r="AI51" s="422"/>
      <c r="AJ51" s="422"/>
      <c r="AK51" s="422"/>
      <c r="AL51" s="422"/>
      <c r="AM51" s="423"/>
      <c r="AN51" s="427" t="s">
        <v>146</v>
      </c>
      <c r="AO51" s="428"/>
      <c r="AP51" s="428"/>
      <c r="AQ51" s="428"/>
      <c r="AR51" s="428"/>
      <c r="AS51" s="428"/>
      <c r="AT51" s="428"/>
      <c r="AU51" s="428"/>
      <c r="AV51" s="428"/>
      <c r="AW51" s="428"/>
      <c r="AX51" s="428"/>
      <c r="AY51" s="429"/>
      <c r="AZ51" s="412">
        <v>30</v>
      </c>
      <c r="BA51" s="413"/>
      <c r="BB51" s="413"/>
      <c r="BC51" s="413"/>
      <c r="BD51" s="413"/>
      <c r="BE51" s="413"/>
      <c r="BF51" s="413"/>
      <c r="BG51" s="414"/>
      <c r="BI51" s="88"/>
    </row>
    <row r="52" spans="1:61" ht="9.9499999999999993" customHeight="1" x14ac:dyDescent="0.2">
      <c r="A52" s="88"/>
      <c r="B52" s="88"/>
      <c r="D52" s="449" t="s">
        <v>135</v>
      </c>
      <c r="E52" s="450"/>
      <c r="F52" s="450"/>
      <c r="G52" s="450"/>
      <c r="H52" s="450"/>
      <c r="I52" s="450"/>
      <c r="J52" s="450"/>
      <c r="K52" s="450"/>
      <c r="L52" s="451"/>
      <c r="M52" s="424" t="s">
        <v>51</v>
      </c>
      <c r="N52" s="425"/>
      <c r="O52" s="425"/>
      <c r="P52" s="425"/>
      <c r="Q52" s="425"/>
      <c r="R52" s="426"/>
      <c r="S52" s="424" t="s">
        <v>147</v>
      </c>
      <c r="T52" s="425"/>
      <c r="U52" s="425"/>
      <c r="V52" s="425"/>
      <c r="W52" s="426"/>
      <c r="X52" s="424" t="s">
        <v>148</v>
      </c>
      <c r="Y52" s="425"/>
      <c r="Z52" s="425"/>
      <c r="AA52" s="425"/>
      <c r="AB52" s="425"/>
      <c r="AC52" s="425"/>
      <c r="AD52" s="425"/>
      <c r="AE52" s="425"/>
      <c r="AF52" s="425"/>
      <c r="AG52" s="426"/>
      <c r="AH52" s="424" t="s">
        <v>149</v>
      </c>
      <c r="AI52" s="425"/>
      <c r="AJ52" s="425"/>
      <c r="AK52" s="425"/>
      <c r="AL52" s="425"/>
      <c r="AM52" s="425"/>
      <c r="AN52" s="425"/>
      <c r="AO52" s="425"/>
      <c r="AP52" s="426"/>
      <c r="AQ52" s="424" t="s">
        <v>150</v>
      </c>
      <c r="AR52" s="425"/>
      <c r="AS52" s="425"/>
      <c r="AT52" s="425"/>
      <c r="AU52" s="425"/>
      <c r="AV52" s="425"/>
      <c r="AW52" s="425"/>
      <c r="AX52" s="425"/>
      <c r="AY52" s="426"/>
      <c r="AZ52" s="424"/>
      <c r="BA52" s="425"/>
      <c r="BB52" s="425"/>
      <c r="BC52" s="425"/>
      <c r="BD52" s="425"/>
      <c r="BE52" s="425"/>
      <c r="BF52" s="425"/>
      <c r="BG52" s="426"/>
      <c r="BI52" s="88"/>
    </row>
    <row r="53" spans="1:61" ht="9.9499999999999993" customHeight="1" x14ac:dyDescent="0.2">
      <c r="A53" s="88"/>
      <c r="B53" s="88"/>
      <c r="D53" s="440" t="s">
        <v>136</v>
      </c>
      <c r="E53" s="441"/>
      <c r="F53" s="441"/>
      <c r="G53" s="441"/>
      <c r="H53" s="441"/>
      <c r="I53" s="441"/>
      <c r="J53" s="441"/>
      <c r="K53" s="441"/>
      <c r="L53" s="442"/>
      <c r="M53" s="434">
        <v>95</v>
      </c>
      <c r="N53" s="435"/>
      <c r="O53" s="435"/>
      <c r="P53" s="435"/>
      <c r="Q53" s="435"/>
      <c r="R53" s="436"/>
      <c r="S53" s="443">
        <v>44531</v>
      </c>
      <c r="T53" s="444"/>
      <c r="U53" s="444"/>
      <c r="V53" s="444"/>
      <c r="W53" s="445"/>
      <c r="X53" s="446">
        <v>1200000</v>
      </c>
      <c r="Y53" s="447"/>
      <c r="Z53" s="447"/>
      <c r="AA53" s="447"/>
      <c r="AB53" s="447"/>
      <c r="AC53" s="447"/>
      <c r="AD53" s="447"/>
      <c r="AE53" s="447"/>
      <c r="AF53" s="447"/>
      <c r="AG53" s="448"/>
      <c r="AH53" s="446">
        <v>450000</v>
      </c>
      <c r="AI53" s="447"/>
      <c r="AJ53" s="447"/>
      <c r="AK53" s="447"/>
      <c r="AL53" s="447"/>
      <c r="AM53" s="447"/>
      <c r="AN53" s="447"/>
      <c r="AO53" s="447"/>
      <c r="AP53" s="448"/>
      <c r="AQ53" s="446">
        <f>X53-AH53</f>
        <v>750000</v>
      </c>
      <c r="AR53" s="447"/>
      <c r="AS53" s="447"/>
      <c r="AT53" s="447"/>
      <c r="AU53" s="447"/>
      <c r="AV53" s="447"/>
      <c r="AW53" s="447"/>
      <c r="AX53" s="447"/>
      <c r="AY53" s="448"/>
      <c r="AZ53" s="424"/>
      <c r="BA53" s="425"/>
      <c r="BB53" s="425"/>
      <c r="BC53" s="425"/>
      <c r="BD53" s="425"/>
      <c r="BE53" s="425"/>
      <c r="BF53" s="425"/>
      <c r="BG53" s="426"/>
      <c r="BI53" s="88"/>
    </row>
    <row r="54" spans="1:61" ht="9.9499999999999993" customHeight="1" x14ac:dyDescent="0.2">
      <c r="A54" s="88"/>
      <c r="B54" s="88"/>
      <c r="D54" s="424" t="s">
        <v>151</v>
      </c>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6"/>
      <c r="BI54" s="88"/>
    </row>
    <row r="55" spans="1:61" ht="9.9499999999999993" customHeight="1" x14ac:dyDescent="0.2">
      <c r="A55" s="88"/>
      <c r="B55" s="88"/>
      <c r="D55" s="424" t="s">
        <v>152</v>
      </c>
      <c r="E55" s="425"/>
      <c r="F55" s="425"/>
      <c r="G55" s="425"/>
      <c r="H55" s="425"/>
      <c r="I55" s="425"/>
      <c r="J55" s="425"/>
      <c r="K55" s="425"/>
      <c r="L55" s="425"/>
      <c r="M55" s="425"/>
      <c r="N55" s="425"/>
      <c r="O55" s="425"/>
      <c r="P55" s="425"/>
      <c r="Q55" s="425"/>
      <c r="R55" s="425"/>
      <c r="S55" s="426"/>
      <c r="T55" s="424" t="s">
        <v>41</v>
      </c>
      <c r="U55" s="425"/>
      <c r="V55" s="425"/>
      <c r="W55" s="425"/>
      <c r="X55" s="426"/>
      <c r="Y55" s="424" t="s">
        <v>42</v>
      </c>
      <c r="Z55" s="425"/>
      <c r="AA55" s="425"/>
      <c r="AB55" s="425"/>
      <c r="AC55" s="426"/>
      <c r="AD55" s="424" t="s">
        <v>42</v>
      </c>
      <c r="AE55" s="425"/>
      <c r="AF55" s="425"/>
      <c r="AG55" s="425"/>
      <c r="AH55" s="426"/>
      <c r="AI55" s="424" t="s">
        <v>44</v>
      </c>
      <c r="AJ55" s="425"/>
      <c r="AK55" s="425"/>
      <c r="AL55" s="425"/>
      <c r="AM55" s="426"/>
      <c r="AN55" s="424" t="s">
        <v>45</v>
      </c>
      <c r="AO55" s="425"/>
      <c r="AP55" s="425"/>
      <c r="AQ55" s="425"/>
      <c r="AR55" s="426"/>
      <c r="AS55" s="424" t="s">
        <v>46</v>
      </c>
      <c r="AT55" s="425"/>
      <c r="AU55" s="425"/>
      <c r="AV55" s="425"/>
      <c r="AW55" s="426"/>
      <c r="AX55" s="424" t="s">
        <v>47</v>
      </c>
      <c r="AY55" s="425"/>
      <c r="AZ55" s="425"/>
      <c r="BA55" s="425"/>
      <c r="BB55" s="426"/>
      <c r="BC55" s="424" t="s">
        <v>49</v>
      </c>
      <c r="BD55" s="425"/>
      <c r="BE55" s="425"/>
      <c r="BF55" s="425"/>
      <c r="BG55" s="426"/>
      <c r="BI55" s="88"/>
    </row>
    <row r="56" spans="1:61" ht="9.9499999999999993" customHeight="1" x14ac:dyDescent="0.2">
      <c r="A56" s="88"/>
      <c r="B56" s="88"/>
      <c r="D56" s="424" t="s">
        <v>51</v>
      </c>
      <c r="E56" s="425"/>
      <c r="F56" s="425"/>
      <c r="G56" s="425"/>
      <c r="H56" s="425"/>
      <c r="I56" s="425"/>
      <c r="J56" s="425"/>
      <c r="K56" s="425"/>
      <c r="L56" s="425"/>
      <c r="M56" s="425"/>
      <c r="N56" s="425"/>
      <c r="O56" s="425"/>
      <c r="P56" s="425"/>
      <c r="Q56" s="425"/>
      <c r="R56" s="425"/>
      <c r="S56" s="426"/>
      <c r="T56" s="434">
        <v>10</v>
      </c>
      <c r="U56" s="435"/>
      <c r="V56" s="435"/>
      <c r="W56" s="435"/>
      <c r="X56" s="436"/>
      <c r="Y56" s="434">
        <v>20</v>
      </c>
      <c r="Z56" s="435"/>
      <c r="AA56" s="435"/>
      <c r="AB56" s="435"/>
      <c r="AC56" s="436"/>
      <c r="AD56" s="434">
        <v>30</v>
      </c>
      <c r="AE56" s="435"/>
      <c r="AF56" s="435"/>
      <c r="AG56" s="435"/>
      <c r="AH56" s="436"/>
      <c r="AI56" s="434">
        <v>40</v>
      </c>
      <c r="AJ56" s="435"/>
      <c r="AK56" s="435"/>
      <c r="AL56" s="435"/>
      <c r="AM56" s="436"/>
      <c r="AN56" s="434">
        <v>50</v>
      </c>
      <c r="AO56" s="435"/>
      <c r="AP56" s="435"/>
      <c r="AQ56" s="435"/>
      <c r="AR56" s="436"/>
      <c r="AS56" s="434">
        <v>60</v>
      </c>
      <c r="AT56" s="435"/>
      <c r="AU56" s="435"/>
      <c r="AV56" s="435"/>
      <c r="AW56" s="436"/>
      <c r="AX56" s="434">
        <v>70</v>
      </c>
      <c r="AY56" s="435"/>
      <c r="AZ56" s="435"/>
      <c r="BA56" s="435"/>
      <c r="BB56" s="436"/>
      <c r="BC56" s="434">
        <v>80</v>
      </c>
      <c r="BD56" s="435"/>
      <c r="BE56" s="435"/>
      <c r="BF56" s="435"/>
      <c r="BG56" s="436"/>
      <c r="BI56" s="88"/>
    </row>
    <row r="57" spans="1:61" ht="9.9499999999999993" customHeight="1" x14ac:dyDescent="0.2">
      <c r="A57" s="88"/>
      <c r="B57" s="88"/>
      <c r="D57" s="424" t="s">
        <v>137</v>
      </c>
      <c r="E57" s="425"/>
      <c r="F57" s="425"/>
      <c r="G57" s="425"/>
      <c r="H57" s="425"/>
      <c r="I57" s="425"/>
      <c r="J57" s="425"/>
      <c r="K57" s="425"/>
      <c r="L57" s="425"/>
      <c r="M57" s="425"/>
      <c r="N57" s="425"/>
      <c r="O57" s="425"/>
      <c r="P57" s="425"/>
      <c r="Q57" s="425"/>
      <c r="R57" s="425"/>
      <c r="S57" s="426"/>
      <c r="T57" s="437">
        <v>1</v>
      </c>
      <c r="U57" s="438"/>
      <c r="V57" s="438"/>
      <c r="W57" s="438"/>
      <c r="X57" s="439"/>
      <c r="Y57" s="437">
        <v>0.95</v>
      </c>
      <c r="Z57" s="438"/>
      <c r="AA57" s="438"/>
      <c r="AB57" s="438"/>
      <c r="AC57" s="439"/>
      <c r="AD57" s="437">
        <v>0.75</v>
      </c>
      <c r="AE57" s="438"/>
      <c r="AF57" s="438"/>
      <c r="AG57" s="438"/>
      <c r="AH57" s="439"/>
      <c r="AI57" s="437">
        <v>0.55000000000000004</v>
      </c>
      <c r="AJ57" s="438"/>
      <c r="AK57" s="438"/>
      <c r="AL57" s="438"/>
      <c r="AM57" s="439"/>
      <c r="AN57" s="437">
        <v>0.5</v>
      </c>
      <c r="AO57" s="438"/>
      <c r="AP57" s="438"/>
      <c r="AQ57" s="438"/>
      <c r="AR57" s="439"/>
      <c r="AS57" s="437">
        <v>0.4</v>
      </c>
      <c r="AT57" s="438"/>
      <c r="AU57" s="438"/>
      <c r="AV57" s="438"/>
      <c r="AW57" s="439"/>
      <c r="AX57" s="437">
        <v>0.3</v>
      </c>
      <c r="AY57" s="438"/>
      <c r="AZ57" s="438"/>
      <c r="BA57" s="438"/>
      <c r="BB57" s="439"/>
      <c r="BC57" s="437">
        <v>0.2</v>
      </c>
      <c r="BD57" s="438"/>
      <c r="BE57" s="438"/>
      <c r="BF57" s="438"/>
      <c r="BG57" s="439"/>
      <c r="BI57" s="88"/>
    </row>
    <row r="58" spans="1:61" ht="9.9499999999999993" customHeight="1" x14ac:dyDescent="0.2">
      <c r="A58" s="88"/>
      <c r="B58" s="88"/>
      <c r="D58" s="131"/>
      <c r="E58" s="131"/>
      <c r="F58" s="131"/>
      <c r="G58" s="131"/>
      <c r="H58" s="131"/>
      <c r="I58" s="131"/>
      <c r="J58" s="131"/>
      <c r="K58" s="131"/>
      <c r="L58" s="131"/>
      <c r="M58" s="131"/>
      <c r="N58" s="131"/>
      <c r="O58" s="131"/>
      <c r="P58" s="131"/>
      <c r="Q58" s="131"/>
      <c r="R58" s="131"/>
      <c r="S58" s="131"/>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I58" s="88"/>
    </row>
    <row r="59" spans="1:61" ht="9.9499999999999993" customHeight="1" x14ac:dyDescent="0.2">
      <c r="A59" s="88"/>
      <c r="B59" s="88"/>
      <c r="D59" s="424" t="s">
        <v>156</v>
      </c>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425"/>
      <c r="AO59" s="425"/>
      <c r="AP59" s="425"/>
      <c r="AQ59" s="425"/>
      <c r="AR59" s="425"/>
      <c r="AS59" s="425"/>
      <c r="AT59" s="425"/>
      <c r="AU59" s="425"/>
      <c r="AV59" s="425"/>
      <c r="AW59" s="425"/>
      <c r="AX59" s="425"/>
      <c r="AY59" s="425"/>
      <c r="AZ59" s="425"/>
      <c r="BA59" s="425"/>
      <c r="BB59" s="425"/>
      <c r="BC59" s="425"/>
      <c r="BD59" s="425"/>
      <c r="BE59" s="425"/>
      <c r="BF59" s="425"/>
      <c r="BG59" s="426"/>
      <c r="BI59" s="88"/>
    </row>
    <row r="60" spans="1:61" ht="9.9499999999999993" customHeight="1" x14ac:dyDescent="0.2">
      <c r="A60" s="88"/>
      <c r="B60" s="88"/>
      <c r="D60" s="427" t="s">
        <v>154</v>
      </c>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9"/>
      <c r="AX60" s="430">
        <f>(T56*T57+Y56*Y57+AD56*AD57+AI56*AI57+AN56*AN57+AS56*AS57+AX56*AX57+BC56*BC57)/(T56+Y56+AD56+AI56+AN56+AS56+AX56+BC56)</f>
        <v>0.44305555555555554</v>
      </c>
      <c r="AY60" s="422"/>
      <c r="AZ60" s="422"/>
      <c r="BA60" s="422"/>
      <c r="BB60" s="422"/>
      <c r="BC60" s="422"/>
      <c r="BD60" s="422"/>
      <c r="BE60" s="422"/>
      <c r="BF60" s="422"/>
      <c r="BG60" s="423"/>
      <c r="BI60" s="88"/>
    </row>
    <row r="61" spans="1:61" ht="9.9499999999999993" customHeight="1" x14ac:dyDescent="0.2">
      <c r="A61" s="88"/>
      <c r="B61" s="88"/>
      <c r="D61" s="431" t="s">
        <v>153</v>
      </c>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3"/>
      <c r="AX61" s="430">
        <f>(AH49*AZ49+AH50*AZ50+AH51*AZ51)/(AZ49+AZ50+AZ51)</f>
        <v>0.84166666666666667</v>
      </c>
      <c r="AY61" s="422"/>
      <c r="AZ61" s="422"/>
      <c r="BA61" s="422"/>
      <c r="BB61" s="422"/>
      <c r="BC61" s="422"/>
      <c r="BD61" s="422"/>
      <c r="BE61" s="422"/>
      <c r="BF61" s="422"/>
      <c r="BG61" s="423"/>
      <c r="BI61" s="88"/>
    </row>
    <row r="62" spans="1:61" ht="9.9499999999999993" customHeight="1" x14ac:dyDescent="0.2">
      <c r="A62" s="88"/>
      <c r="B62" s="88"/>
      <c r="D62" s="419" t="s">
        <v>155</v>
      </c>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1" t="str">
        <f>AE46</f>
        <v>07</v>
      </c>
      <c r="AJ62" s="421"/>
      <c r="AK62" s="421"/>
      <c r="AL62" s="128"/>
      <c r="AM62" s="128"/>
      <c r="AN62" s="128"/>
      <c r="AO62" s="128"/>
      <c r="AP62" s="128"/>
      <c r="AQ62" s="128"/>
      <c r="AR62" s="128"/>
      <c r="AS62" s="128"/>
      <c r="AT62" s="128"/>
      <c r="AU62" s="128"/>
      <c r="AV62" s="128"/>
      <c r="AW62" s="129"/>
      <c r="AX62" s="422">
        <f>AX60*AX61</f>
        <v>0.37290509259259258</v>
      </c>
      <c r="AY62" s="422"/>
      <c r="AZ62" s="422"/>
      <c r="BA62" s="422"/>
      <c r="BB62" s="422"/>
      <c r="BC62" s="422"/>
      <c r="BD62" s="422"/>
      <c r="BE62" s="422"/>
      <c r="BF62" s="422"/>
      <c r="BG62" s="423"/>
      <c r="BI62" s="88"/>
    </row>
    <row r="63" spans="1:61" ht="9.9499999999999993" customHeight="1" x14ac:dyDescent="0.2">
      <c r="A63" s="88"/>
      <c r="B63" s="88"/>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3"/>
      <c r="AJ63" s="133"/>
      <c r="AK63" s="133"/>
      <c r="AL63" s="134"/>
      <c r="AM63" s="134"/>
      <c r="AN63" s="134"/>
      <c r="AO63" s="134"/>
      <c r="AP63" s="134"/>
      <c r="AQ63" s="134"/>
      <c r="AR63" s="134"/>
      <c r="AS63" s="134"/>
      <c r="AT63" s="134"/>
      <c r="AU63" s="134"/>
      <c r="AV63" s="134"/>
      <c r="AW63" s="134"/>
      <c r="AX63" s="121"/>
      <c r="AY63" s="121"/>
      <c r="AZ63" s="121"/>
      <c r="BA63" s="121"/>
      <c r="BB63" s="121"/>
      <c r="BC63" s="121"/>
      <c r="BD63" s="121"/>
      <c r="BE63" s="121"/>
      <c r="BF63" s="121"/>
      <c r="BG63" s="121"/>
      <c r="BI63" s="88"/>
    </row>
    <row r="64" spans="1:61" ht="9.9499999999999993" customHeight="1" x14ac:dyDescent="0.2">
      <c r="A64" s="88"/>
      <c r="B64" s="88"/>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3"/>
      <c r="AJ64" s="133"/>
      <c r="AK64" s="133"/>
      <c r="AL64" s="134"/>
      <c r="AM64" s="134"/>
      <c r="AN64" s="134"/>
      <c r="AO64" s="134"/>
      <c r="AP64" s="134"/>
      <c r="AQ64" s="134"/>
      <c r="AR64" s="134"/>
      <c r="AS64" s="134"/>
      <c r="AT64" s="134"/>
      <c r="AU64" s="134"/>
      <c r="AV64" s="134"/>
      <c r="AW64" s="134"/>
      <c r="AX64" s="121"/>
      <c r="AY64" s="121"/>
      <c r="AZ64" s="121"/>
      <c r="BA64" s="121"/>
      <c r="BB64" s="121"/>
      <c r="BC64" s="121"/>
      <c r="BD64" s="121"/>
      <c r="BE64" s="121"/>
      <c r="BF64" s="121"/>
      <c r="BG64" s="121"/>
      <c r="BI64" s="88"/>
    </row>
    <row r="65" spans="1:61" ht="9.9499999999999993" customHeight="1" x14ac:dyDescent="0.2">
      <c r="A65" s="88"/>
      <c r="B65" s="88"/>
      <c r="BI65" s="88"/>
    </row>
    <row r="66" spans="1:61" ht="9.9499999999999993" customHeight="1" x14ac:dyDescent="0.2">
      <c r="A66" s="88"/>
      <c r="B66" s="88"/>
      <c r="D66" s="465" t="s">
        <v>138</v>
      </c>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127"/>
      <c r="AE66" s="467" t="s">
        <v>19</v>
      </c>
      <c r="AF66" s="467"/>
      <c r="AG66" s="467"/>
      <c r="AH66" s="467"/>
      <c r="AI66" s="468"/>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70"/>
      <c r="BI66" s="88"/>
    </row>
    <row r="67" spans="1:61" ht="9.9499999999999993" customHeight="1" x14ac:dyDescent="0.2">
      <c r="A67" s="88"/>
      <c r="B67" s="88"/>
      <c r="D67" s="452" t="s">
        <v>133</v>
      </c>
      <c r="E67" s="453"/>
      <c r="F67" s="453"/>
      <c r="G67" s="453"/>
      <c r="H67" s="453"/>
      <c r="I67" s="453"/>
      <c r="J67" s="453"/>
      <c r="K67" s="453"/>
      <c r="L67" s="454"/>
      <c r="M67" s="427" t="s">
        <v>134</v>
      </c>
      <c r="N67" s="428"/>
      <c r="O67" s="428"/>
      <c r="P67" s="428"/>
      <c r="Q67" s="428"/>
      <c r="R67" s="428"/>
      <c r="S67" s="428"/>
      <c r="T67" s="429"/>
      <c r="U67" s="397"/>
      <c r="V67" s="398"/>
      <c r="W67" s="398"/>
      <c r="X67" s="398"/>
      <c r="Y67" s="398"/>
      <c r="Z67" s="398"/>
      <c r="AA67" s="398"/>
      <c r="AB67" s="398"/>
      <c r="AC67" s="398"/>
      <c r="AD67" s="398"/>
      <c r="AE67" s="398"/>
      <c r="AF67" s="398"/>
      <c r="AG67" s="399"/>
      <c r="AH67" s="427" t="s">
        <v>139</v>
      </c>
      <c r="AI67" s="428"/>
      <c r="AJ67" s="428"/>
      <c r="AK67" s="428"/>
      <c r="AL67" s="428"/>
      <c r="AM67" s="428"/>
      <c r="AN67" s="428"/>
      <c r="AO67" s="428"/>
      <c r="AP67" s="429"/>
      <c r="AQ67" s="415"/>
      <c r="AR67" s="416"/>
      <c r="AS67" s="416"/>
      <c r="AT67" s="416"/>
      <c r="AU67" s="416"/>
      <c r="AV67" s="416"/>
      <c r="AW67" s="416"/>
      <c r="AX67" s="416"/>
      <c r="AY67" s="416"/>
      <c r="AZ67" s="416"/>
      <c r="BA67" s="416"/>
      <c r="BB67" s="416"/>
      <c r="BC67" s="416"/>
      <c r="BD67" s="416"/>
      <c r="BE67" s="416"/>
      <c r="BF67" s="416"/>
      <c r="BG67" s="417"/>
      <c r="BI67" s="88"/>
    </row>
    <row r="68" spans="1:61" ht="9.9499999999999993" customHeight="1" x14ac:dyDescent="0.2">
      <c r="A68" s="88"/>
      <c r="B68" s="88"/>
      <c r="D68" s="458"/>
      <c r="E68" s="459"/>
      <c r="F68" s="459"/>
      <c r="G68" s="459"/>
      <c r="H68" s="459"/>
      <c r="I68" s="459"/>
      <c r="J68" s="459"/>
      <c r="K68" s="459"/>
      <c r="L68" s="460"/>
      <c r="M68" s="462" t="s">
        <v>140</v>
      </c>
      <c r="N68" s="463"/>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4"/>
      <c r="AQ68" s="397"/>
      <c r="AR68" s="398"/>
      <c r="AS68" s="398"/>
      <c r="AT68" s="398"/>
      <c r="AU68" s="398"/>
      <c r="AV68" s="398"/>
      <c r="AW68" s="398"/>
      <c r="AX68" s="398"/>
      <c r="AY68" s="399"/>
      <c r="AZ68" s="397"/>
      <c r="BA68" s="398"/>
      <c r="BB68" s="398"/>
      <c r="BC68" s="398"/>
      <c r="BD68" s="398"/>
      <c r="BE68" s="398"/>
      <c r="BF68" s="398"/>
      <c r="BG68" s="399"/>
      <c r="BI68" s="88"/>
    </row>
    <row r="69" spans="1:61" ht="9.9499999999999993" customHeight="1" x14ac:dyDescent="0.2">
      <c r="A69" s="88"/>
      <c r="B69" s="88"/>
      <c r="D69" s="452" t="s">
        <v>76</v>
      </c>
      <c r="E69" s="453"/>
      <c r="F69" s="453"/>
      <c r="G69" s="453"/>
      <c r="H69" s="453"/>
      <c r="I69" s="453"/>
      <c r="J69" s="453"/>
      <c r="K69" s="453"/>
      <c r="L69" s="454"/>
      <c r="M69" s="419" t="s">
        <v>141</v>
      </c>
      <c r="N69" s="420"/>
      <c r="O69" s="420"/>
      <c r="P69" s="420"/>
      <c r="Q69" s="420"/>
      <c r="R69" s="420"/>
      <c r="S69" s="420"/>
      <c r="T69" s="420"/>
      <c r="U69" s="420"/>
      <c r="V69" s="420"/>
      <c r="W69" s="420"/>
      <c r="X69" s="420"/>
      <c r="Y69" s="420"/>
      <c r="Z69" s="420"/>
      <c r="AA69" s="420"/>
      <c r="AB69" s="420"/>
      <c r="AC69" s="420"/>
      <c r="AD69" s="420"/>
      <c r="AE69" s="420"/>
      <c r="AF69" s="420"/>
      <c r="AG69" s="461"/>
      <c r="AH69" s="430">
        <v>1</v>
      </c>
      <c r="AI69" s="422"/>
      <c r="AJ69" s="422"/>
      <c r="AK69" s="422"/>
      <c r="AL69" s="422"/>
      <c r="AM69" s="423"/>
      <c r="AN69" s="427" t="s">
        <v>144</v>
      </c>
      <c r="AO69" s="428"/>
      <c r="AP69" s="428"/>
      <c r="AQ69" s="428"/>
      <c r="AR69" s="428"/>
      <c r="AS69" s="428"/>
      <c r="AT69" s="428"/>
      <c r="AU69" s="428"/>
      <c r="AV69" s="428"/>
      <c r="AW69" s="428"/>
      <c r="AX69" s="428"/>
      <c r="AY69" s="429"/>
      <c r="AZ69" s="412">
        <v>10</v>
      </c>
      <c r="BA69" s="413"/>
      <c r="BB69" s="413"/>
      <c r="BC69" s="413"/>
      <c r="BD69" s="413"/>
      <c r="BE69" s="413"/>
      <c r="BF69" s="413"/>
      <c r="BG69" s="414"/>
      <c r="BI69" s="88"/>
    </row>
    <row r="70" spans="1:61" ht="9.9499999999999993" customHeight="1" x14ac:dyDescent="0.2">
      <c r="A70" s="88"/>
      <c r="B70" s="88"/>
      <c r="D70" s="455"/>
      <c r="E70" s="456"/>
      <c r="F70" s="456"/>
      <c r="G70" s="456"/>
      <c r="H70" s="456"/>
      <c r="I70" s="456"/>
      <c r="J70" s="456"/>
      <c r="K70" s="456"/>
      <c r="L70" s="457"/>
      <c r="M70" s="419" t="s">
        <v>142</v>
      </c>
      <c r="N70" s="420"/>
      <c r="O70" s="420"/>
      <c r="P70" s="420"/>
      <c r="Q70" s="420"/>
      <c r="R70" s="420"/>
      <c r="S70" s="420"/>
      <c r="T70" s="420"/>
      <c r="U70" s="420"/>
      <c r="V70" s="420"/>
      <c r="W70" s="420"/>
      <c r="X70" s="420"/>
      <c r="Y70" s="420"/>
      <c r="Z70" s="420"/>
      <c r="AA70" s="420"/>
      <c r="AB70" s="420"/>
      <c r="AC70" s="420"/>
      <c r="AD70" s="420"/>
      <c r="AE70" s="420"/>
      <c r="AF70" s="420"/>
      <c r="AG70" s="461"/>
      <c r="AH70" s="430">
        <v>0.9</v>
      </c>
      <c r="AI70" s="422"/>
      <c r="AJ70" s="422"/>
      <c r="AK70" s="422"/>
      <c r="AL70" s="422"/>
      <c r="AM70" s="423"/>
      <c r="AN70" s="427" t="s">
        <v>145</v>
      </c>
      <c r="AO70" s="428"/>
      <c r="AP70" s="428"/>
      <c r="AQ70" s="428"/>
      <c r="AR70" s="428"/>
      <c r="AS70" s="428"/>
      <c r="AT70" s="428"/>
      <c r="AU70" s="428"/>
      <c r="AV70" s="428"/>
      <c r="AW70" s="428"/>
      <c r="AX70" s="428"/>
      <c r="AY70" s="429"/>
      <c r="AZ70" s="412">
        <v>20</v>
      </c>
      <c r="BA70" s="413"/>
      <c r="BB70" s="413"/>
      <c r="BC70" s="413"/>
      <c r="BD70" s="413"/>
      <c r="BE70" s="413"/>
      <c r="BF70" s="413"/>
      <c r="BG70" s="414"/>
      <c r="BI70" s="88"/>
    </row>
    <row r="71" spans="1:61" ht="9.9499999999999993" customHeight="1" x14ac:dyDescent="0.2">
      <c r="A71" s="88"/>
      <c r="B71" s="88"/>
      <c r="D71" s="458"/>
      <c r="E71" s="459"/>
      <c r="F71" s="459"/>
      <c r="G71" s="459"/>
      <c r="H71" s="459"/>
      <c r="I71" s="459"/>
      <c r="J71" s="459"/>
      <c r="K71" s="459"/>
      <c r="L71" s="460"/>
      <c r="M71" s="419" t="s">
        <v>143</v>
      </c>
      <c r="N71" s="420"/>
      <c r="O71" s="420"/>
      <c r="P71" s="420"/>
      <c r="Q71" s="420"/>
      <c r="R71" s="420"/>
      <c r="S71" s="420"/>
      <c r="T71" s="420"/>
      <c r="U71" s="420"/>
      <c r="V71" s="420"/>
      <c r="W71" s="420"/>
      <c r="X71" s="420"/>
      <c r="Y71" s="420"/>
      <c r="Z71" s="420"/>
      <c r="AA71" s="420"/>
      <c r="AB71" s="420"/>
      <c r="AC71" s="420"/>
      <c r="AD71" s="420"/>
      <c r="AE71" s="420"/>
      <c r="AF71" s="420"/>
      <c r="AG71" s="461"/>
      <c r="AH71" s="430">
        <v>0.75</v>
      </c>
      <c r="AI71" s="422"/>
      <c r="AJ71" s="422"/>
      <c r="AK71" s="422"/>
      <c r="AL71" s="422"/>
      <c r="AM71" s="423"/>
      <c r="AN71" s="427" t="s">
        <v>146</v>
      </c>
      <c r="AO71" s="428"/>
      <c r="AP71" s="428"/>
      <c r="AQ71" s="428"/>
      <c r="AR71" s="428"/>
      <c r="AS71" s="428"/>
      <c r="AT71" s="428"/>
      <c r="AU71" s="428"/>
      <c r="AV71" s="428"/>
      <c r="AW71" s="428"/>
      <c r="AX71" s="428"/>
      <c r="AY71" s="429"/>
      <c r="AZ71" s="412">
        <v>30</v>
      </c>
      <c r="BA71" s="413"/>
      <c r="BB71" s="413"/>
      <c r="BC71" s="413"/>
      <c r="BD71" s="413"/>
      <c r="BE71" s="413"/>
      <c r="BF71" s="413"/>
      <c r="BG71" s="414"/>
      <c r="BI71" s="88"/>
    </row>
    <row r="72" spans="1:61" ht="9.9499999999999993" customHeight="1" x14ac:dyDescent="0.2">
      <c r="A72" s="88"/>
      <c r="B72" s="88"/>
      <c r="D72" s="449" t="s">
        <v>135</v>
      </c>
      <c r="E72" s="450"/>
      <c r="F72" s="450"/>
      <c r="G72" s="450"/>
      <c r="H72" s="450"/>
      <c r="I72" s="450"/>
      <c r="J72" s="450"/>
      <c r="K72" s="450"/>
      <c r="L72" s="451"/>
      <c r="M72" s="424" t="s">
        <v>51</v>
      </c>
      <c r="N72" s="425"/>
      <c r="O72" s="425"/>
      <c r="P72" s="425"/>
      <c r="Q72" s="425"/>
      <c r="R72" s="426"/>
      <c r="S72" s="424" t="s">
        <v>147</v>
      </c>
      <c r="T72" s="425"/>
      <c r="U72" s="425"/>
      <c r="V72" s="425"/>
      <c r="W72" s="426"/>
      <c r="X72" s="424" t="s">
        <v>148</v>
      </c>
      <c r="Y72" s="425"/>
      <c r="Z72" s="425"/>
      <c r="AA72" s="425"/>
      <c r="AB72" s="425"/>
      <c r="AC72" s="425"/>
      <c r="AD72" s="425"/>
      <c r="AE72" s="425"/>
      <c r="AF72" s="425"/>
      <c r="AG72" s="426"/>
      <c r="AH72" s="424" t="s">
        <v>149</v>
      </c>
      <c r="AI72" s="425"/>
      <c r="AJ72" s="425"/>
      <c r="AK72" s="425"/>
      <c r="AL72" s="425"/>
      <c r="AM72" s="425"/>
      <c r="AN72" s="425"/>
      <c r="AO72" s="425"/>
      <c r="AP72" s="426"/>
      <c r="AQ72" s="424" t="s">
        <v>150</v>
      </c>
      <c r="AR72" s="425"/>
      <c r="AS72" s="425"/>
      <c r="AT72" s="425"/>
      <c r="AU72" s="425"/>
      <c r="AV72" s="425"/>
      <c r="AW72" s="425"/>
      <c r="AX72" s="425"/>
      <c r="AY72" s="426"/>
      <c r="AZ72" s="424"/>
      <c r="BA72" s="425"/>
      <c r="BB72" s="425"/>
      <c r="BC72" s="425"/>
      <c r="BD72" s="425"/>
      <c r="BE72" s="425"/>
      <c r="BF72" s="425"/>
      <c r="BG72" s="426"/>
      <c r="BI72" s="88"/>
    </row>
    <row r="73" spans="1:61" ht="9.9499999999999993" customHeight="1" x14ac:dyDescent="0.2">
      <c r="A73" s="88"/>
      <c r="B73" s="88"/>
      <c r="D73" s="440" t="s">
        <v>136</v>
      </c>
      <c r="E73" s="441"/>
      <c r="F73" s="441"/>
      <c r="G73" s="441"/>
      <c r="H73" s="441"/>
      <c r="I73" s="441"/>
      <c r="J73" s="441"/>
      <c r="K73" s="441"/>
      <c r="L73" s="442"/>
      <c r="M73" s="434">
        <v>90</v>
      </c>
      <c r="N73" s="435"/>
      <c r="O73" s="435"/>
      <c r="P73" s="435"/>
      <c r="Q73" s="435"/>
      <c r="R73" s="436"/>
      <c r="S73" s="443">
        <v>44531</v>
      </c>
      <c r="T73" s="444"/>
      <c r="U73" s="444"/>
      <c r="V73" s="444"/>
      <c r="W73" s="445"/>
      <c r="X73" s="446">
        <v>1200000</v>
      </c>
      <c r="Y73" s="447"/>
      <c r="Z73" s="447"/>
      <c r="AA73" s="447"/>
      <c r="AB73" s="447"/>
      <c r="AC73" s="447"/>
      <c r="AD73" s="447"/>
      <c r="AE73" s="447"/>
      <c r="AF73" s="447"/>
      <c r="AG73" s="448"/>
      <c r="AH73" s="446">
        <v>450000</v>
      </c>
      <c r="AI73" s="447"/>
      <c r="AJ73" s="447"/>
      <c r="AK73" s="447"/>
      <c r="AL73" s="447"/>
      <c r="AM73" s="447"/>
      <c r="AN73" s="447"/>
      <c r="AO73" s="447"/>
      <c r="AP73" s="448"/>
      <c r="AQ73" s="446">
        <f>X73-AH73</f>
        <v>750000</v>
      </c>
      <c r="AR73" s="447"/>
      <c r="AS73" s="447"/>
      <c r="AT73" s="447"/>
      <c r="AU73" s="447"/>
      <c r="AV73" s="447"/>
      <c r="AW73" s="447"/>
      <c r="AX73" s="447"/>
      <c r="AY73" s="448"/>
      <c r="AZ73" s="424"/>
      <c r="BA73" s="425"/>
      <c r="BB73" s="425"/>
      <c r="BC73" s="425"/>
      <c r="BD73" s="425"/>
      <c r="BE73" s="425"/>
      <c r="BF73" s="425"/>
      <c r="BG73" s="426"/>
      <c r="BI73" s="88"/>
    </row>
    <row r="74" spans="1:61" ht="9.9499999999999993" customHeight="1" x14ac:dyDescent="0.2">
      <c r="A74" s="88"/>
      <c r="B74" s="88"/>
      <c r="D74" s="424" t="s">
        <v>151</v>
      </c>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5"/>
      <c r="AY74" s="425"/>
      <c r="AZ74" s="425"/>
      <c r="BA74" s="425"/>
      <c r="BB74" s="425"/>
      <c r="BC74" s="425"/>
      <c r="BD74" s="425"/>
      <c r="BE74" s="425"/>
      <c r="BF74" s="425"/>
      <c r="BG74" s="426"/>
      <c r="BI74" s="88"/>
    </row>
    <row r="75" spans="1:61" ht="9.9499999999999993" customHeight="1" x14ac:dyDescent="0.2">
      <c r="A75" s="88"/>
      <c r="B75" s="88"/>
      <c r="D75" s="424" t="s">
        <v>152</v>
      </c>
      <c r="E75" s="425"/>
      <c r="F75" s="425"/>
      <c r="G75" s="425"/>
      <c r="H75" s="425"/>
      <c r="I75" s="425"/>
      <c r="J75" s="425"/>
      <c r="K75" s="425"/>
      <c r="L75" s="425"/>
      <c r="M75" s="425"/>
      <c r="N75" s="425"/>
      <c r="O75" s="425"/>
      <c r="P75" s="425"/>
      <c r="Q75" s="425"/>
      <c r="R75" s="425"/>
      <c r="S75" s="426"/>
      <c r="T75" s="424" t="s">
        <v>41</v>
      </c>
      <c r="U75" s="425"/>
      <c r="V75" s="425"/>
      <c r="W75" s="425"/>
      <c r="X75" s="426"/>
      <c r="Y75" s="424" t="s">
        <v>42</v>
      </c>
      <c r="Z75" s="425"/>
      <c r="AA75" s="425"/>
      <c r="AB75" s="425"/>
      <c r="AC75" s="426"/>
      <c r="AD75" s="424" t="s">
        <v>42</v>
      </c>
      <c r="AE75" s="425"/>
      <c r="AF75" s="425"/>
      <c r="AG75" s="425"/>
      <c r="AH75" s="426"/>
      <c r="AI75" s="424" t="s">
        <v>44</v>
      </c>
      <c r="AJ75" s="425"/>
      <c r="AK75" s="425"/>
      <c r="AL75" s="425"/>
      <c r="AM75" s="426"/>
      <c r="AN75" s="424" t="s">
        <v>45</v>
      </c>
      <c r="AO75" s="425"/>
      <c r="AP75" s="425"/>
      <c r="AQ75" s="425"/>
      <c r="AR75" s="426"/>
      <c r="AS75" s="424" t="s">
        <v>46</v>
      </c>
      <c r="AT75" s="425"/>
      <c r="AU75" s="425"/>
      <c r="AV75" s="425"/>
      <c r="AW75" s="426"/>
      <c r="AX75" s="424" t="s">
        <v>47</v>
      </c>
      <c r="AY75" s="425"/>
      <c r="AZ75" s="425"/>
      <c r="BA75" s="425"/>
      <c r="BB75" s="426"/>
      <c r="BC75" s="424" t="s">
        <v>49</v>
      </c>
      <c r="BD75" s="425"/>
      <c r="BE75" s="425"/>
      <c r="BF75" s="425"/>
      <c r="BG75" s="426"/>
      <c r="BI75" s="88"/>
    </row>
    <row r="76" spans="1:61" ht="9.9499999999999993" customHeight="1" x14ac:dyDescent="0.2">
      <c r="A76" s="88"/>
      <c r="B76" s="88"/>
      <c r="D76" s="424" t="s">
        <v>51</v>
      </c>
      <c r="E76" s="425"/>
      <c r="F76" s="425"/>
      <c r="G76" s="425"/>
      <c r="H76" s="425"/>
      <c r="I76" s="425"/>
      <c r="J76" s="425"/>
      <c r="K76" s="425"/>
      <c r="L76" s="425"/>
      <c r="M76" s="425"/>
      <c r="N76" s="425"/>
      <c r="O76" s="425"/>
      <c r="P76" s="425"/>
      <c r="Q76" s="425"/>
      <c r="R76" s="425"/>
      <c r="S76" s="426"/>
      <c r="T76" s="434">
        <v>10</v>
      </c>
      <c r="U76" s="435"/>
      <c r="V76" s="435"/>
      <c r="W76" s="435"/>
      <c r="X76" s="436"/>
      <c r="Y76" s="434">
        <v>20</v>
      </c>
      <c r="Z76" s="435"/>
      <c r="AA76" s="435"/>
      <c r="AB76" s="435"/>
      <c r="AC76" s="436"/>
      <c r="AD76" s="434">
        <v>30</v>
      </c>
      <c r="AE76" s="435"/>
      <c r="AF76" s="435"/>
      <c r="AG76" s="435"/>
      <c r="AH76" s="436"/>
      <c r="AI76" s="434">
        <v>40</v>
      </c>
      <c r="AJ76" s="435"/>
      <c r="AK76" s="435"/>
      <c r="AL76" s="435"/>
      <c r="AM76" s="436"/>
      <c r="AN76" s="434">
        <v>50</v>
      </c>
      <c r="AO76" s="435"/>
      <c r="AP76" s="435"/>
      <c r="AQ76" s="435"/>
      <c r="AR76" s="436"/>
      <c r="AS76" s="434">
        <v>60</v>
      </c>
      <c r="AT76" s="435"/>
      <c r="AU76" s="435"/>
      <c r="AV76" s="435"/>
      <c r="AW76" s="436"/>
      <c r="AX76" s="434">
        <v>70</v>
      </c>
      <c r="AY76" s="435"/>
      <c r="AZ76" s="435"/>
      <c r="BA76" s="435"/>
      <c r="BB76" s="436"/>
      <c r="BC76" s="434">
        <v>80</v>
      </c>
      <c r="BD76" s="435"/>
      <c r="BE76" s="435"/>
      <c r="BF76" s="435"/>
      <c r="BG76" s="436"/>
      <c r="BI76" s="88"/>
    </row>
    <row r="77" spans="1:61" ht="9.9499999999999993" customHeight="1" x14ac:dyDescent="0.2">
      <c r="A77" s="88"/>
      <c r="B77" s="88"/>
      <c r="D77" s="424" t="s">
        <v>137</v>
      </c>
      <c r="E77" s="425"/>
      <c r="F77" s="425"/>
      <c r="G77" s="425"/>
      <c r="H77" s="425"/>
      <c r="I77" s="425"/>
      <c r="J77" s="425"/>
      <c r="K77" s="425"/>
      <c r="L77" s="425"/>
      <c r="M77" s="425"/>
      <c r="N77" s="425"/>
      <c r="O77" s="425"/>
      <c r="P77" s="425"/>
      <c r="Q77" s="425"/>
      <c r="R77" s="425"/>
      <c r="S77" s="426"/>
      <c r="T77" s="437">
        <v>1</v>
      </c>
      <c r="U77" s="438"/>
      <c r="V77" s="438"/>
      <c r="W77" s="438"/>
      <c r="X77" s="439"/>
      <c r="Y77" s="437">
        <v>0.95</v>
      </c>
      <c r="Z77" s="438"/>
      <c r="AA77" s="438"/>
      <c r="AB77" s="438"/>
      <c r="AC77" s="439"/>
      <c r="AD77" s="437">
        <v>0.75</v>
      </c>
      <c r="AE77" s="438"/>
      <c r="AF77" s="438"/>
      <c r="AG77" s="438"/>
      <c r="AH77" s="439"/>
      <c r="AI77" s="437">
        <v>0.55000000000000004</v>
      </c>
      <c r="AJ77" s="438"/>
      <c r="AK77" s="438"/>
      <c r="AL77" s="438"/>
      <c r="AM77" s="439"/>
      <c r="AN77" s="437">
        <v>0.5</v>
      </c>
      <c r="AO77" s="438"/>
      <c r="AP77" s="438"/>
      <c r="AQ77" s="438"/>
      <c r="AR77" s="439"/>
      <c r="AS77" s="437">
        <v>0.4</v>
      </c>
      <c r="AT77" s="438"/>
      <c r="AU77" s="438"/>
      <c r="AV77" s="438"/>
      <c r="AW77" s="439"/>
      <c r="AX77" s="437">
        <v>0.3</v>
      </c>
      <c r="AY77" s="438"/>
      <c r="AZ77" s="438"/>
      <c r="BA77" s="438"/>
      <c r="BB77" s="439"/>
      <c r="BC77" s="437">
        <v>0.2</v>
      </c>
      <c r="BD77" s="438"/>
      <c r="BE77" s="438"/>
      <c r="BF77" s="438"/>
      <c r="BG77" s="439"/>
      <c r="BI77" s="88"/>
    </row>
    <row r="78" spans="1:61" ht="9.9499999999999993" customHeight="1" x14ac:dyDescent="0.2">
      <c r="A78" s="88"/>
      <c r="B78" s="88"/>
      <c r="D78" s="131"/>
      <c r="E78" s="131"/>
      <c r="F78" s="131"/>
      <c r="G78" s="131"/>
      <c r="H78" s="131"/>
      <c r="I78" s="131"/>
      <c r="J78" s="131"/>
      <c r="K78" s="131"/>
      <c r="L78" s="131"/>
      <c r="M78" s="131"/>
      <c r="N78" s="131"/>
      <c r="O78" s="131"/>
      <c r="P78" s="131"/>
      <c r="Q78" s="131"/>
      <c r="R78" s="131"/>
      <c r="S78" s="131"/>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I78" s="88"/>
    </row>
    <row r="79" spans="1:61" ht="9.9499999999999993" customHeight="1" x14ac:dyDescent="0.2">
      <c r="A79" s="88"/>
      <c r="B79" s="88"/>
      <c r="D79" s="424" t="s">
        <v>156</v>
      </c>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425"/>
      <c r="AL79" s="425"/>
      <c r="AM79" s="425"/>
      <c r="AN79" s="425"/>
      <c r="AO79" s="425"/>
      <c r="AP79" s="425"/>
      <c r="AQ79" s="425"/>
      <c r="AR79" s="425"/>
      <c r="AS79" s="425"/>
      <c r="AT79" s="425"/>
      <c r="AU79" s="425"/>
      <c r="AV79" s="425"/>
      <c r="AW79" s="425"/>
      <c r="AX79" s="425"/>
      <c r="AY79" s="425"/>
      <c r="AZ79" s="425"/>
      <c r="BA79" s="425"/>
      <c r="BB79" s="425"/>
      <c r="BC79" s="425"/>
      <c r="BD79" s="425"/>
      <c r="BE79" s="425"/>
      <c r="BF79" s="425"/>
      <c r="BG79" s="426"/>
      <c r="BI79" s="88"/>
    </row>
    <row r="80" spans="1:61" ht="9.9499999999999993" customHeight="1" x14ac:dyDescent="0.2">
      <c r="A80" s="88"/>
      <c r="B80" s="88"/>
      <c r="D80" s="427" t="s">
        <v>154</v>
      </c>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9"/>
      <c r="AX80" s="430">
        <f>(T76*T77+Y76*Y77+AD76*AD77+AI76*AI77+AN76*AN77+AS76*AS77+AX76*AX77+BC76*BC77)/(T76+Y76+AD76+AI76+AN76+AS76+AX76+BC76)</f>
        <v>0.44305555555555554</v>
      </c>
      <c r="AY80" s="422"/>
      <c r="AZ80" s="422"/>
      <c r="BA80" s="422"/>
      <c r="BB80" s="422"/>
      <c r="BC80" s="422"/>
      <c r="BD80" s="422"/>
      <c r="BE80" s="422"/>
      <c r="BF80" s="422"/>
      <c r="BG80" s="423"/>
      <c r="BI80" s="88"/>
    </row>
    <row r="81" spans="1:61" ht="9.9499999999999993" customHeight="1" x14ac:dyDescent="0.2">
      <c r="A81" s="88"/>
      <c r="B81" s="88"/>
      <c r="D81" s="431" t="s">
        <v>153</v>
      </c>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3"/>
      <c r="AX81" s="430">
        <f>(AH69*AZ69+AH70*AZ70+AH71*AZ71)/(AZ69+AZ70+AZ71)</f>
        <v>0.84166666666666667</v>
      </c>
      <c r="AY81" s="422"/>
      <c r="AZ81" s="422"/>
      <c r="BA81" s="422"/>
      <c r="BB81" s="422"/>
      <c r="BC81" s="422"/>
      <c r="BD81" s="422"/>
      <c r="BE81" s="422"/>
      <c r="BF81" s="422"/>
      <c r="BG81" s="423"/>
      <c r="BI81" s="88"/>
    </row>
    <row r="82" spans="1:61" ht="9.9499999999999993" customHeight="1" x14ac:dyDescent="0.2">
      <c r="A82" s="88"/>
      <c r="B82" s="88"/>
      <c r="D82" s="419" t="s">
        <v>155</v>
      </c>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c r="AH82" s="420"/>
      <c r="AI82" s="421" t="str">
        <f>AE66</f>
        <v>08</v>
      </c>
      <c r="AJ82" s="421"/>
      <c r="AK82" s="421"/>
      <c r="AL82" s="128"/>
      <c r="AM82" s="128"/>
      <c r="AN82" s="128"/>
      <c r="AO82" s="128"/>
      <c r="AP82" s="128"/>
      <c r="AQ82" s="128"/>
      <c r="AR82" s="128"/>
      <c r="AS82" s="128"/>
      <c r="AT82" s="128"/>
      <c r="AU82" s="128"/>
      <c r="AV82" s="128"/>
      <c r="AW82" s="129"/>
      <c r="AX82" s="422">
        <f>AX80*AX81</f>
        <v>0.37290509259259258</v>
      </c>
      <c r="AY82" s="422"/>
      <c r="AZ82" s="422"/>
      <c r="BA82" s="422"/>
      <c r="BB82" s="422"/>
      <c r="BC82" s="422"/>
      <c r="BD82" s="422"/>
      <c r="BE82" s="422"/>
      <c r="BF82" s="422"/>
      <c r="BG82" s="423"/>
      <c r="BI82" s="88"/>
    </row>
    <row r="83" spans="1:61" ht="9.9499999999999993" customHeight="1" x14ac:dyDescent="0.2">
      <c r="A83" s="88"/>
      <c r="B83" s="88"/>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3"/>
      <c r="AJ83" s="133"/>
      <c r="AK83" s="133"/>
      <c r="AL83" s="134"/>
      <c r="AM83" s="134"/>
      <c r="AN83" s="134"/>
      <c r="AO83" s="134"/>
      <c r="AP83" s="134"/>
      <c r="AQ83" s="134"/>
      <c r="AR83" s="134"/>
      <c r="AS83" s="134"/>
      <c r="AT83" s="134"/>
      <c r="AU83" s="134"/>
      <c r="AV83" s="134"/>
      <c r="AW83" s="134"/>
      <c r="AX83" s="121"/>
      <c r="AY83" s="121"/>
      <c r="AZ83" s="121"/>
      <c r="BA83" s="121"/>
      <c r="BB83" s="121"/>
      <c r="BC83" s="121"/>
      <c r="BD83" s="121"/>
      <c r="BE83" s="121"/>
      <c r="BF83" s="121"/>
      <c r="BG83" s="121"/>
      <c r="BI83" s="88"/>
    </row>
    <row r="84" spans="1:61" x14ac:dyDescent="0.2">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136">
        <v>7</v>
      </c>
    </row>
  </sheetData>
  <mergeCells count="298">
    <mergeCell ref="D7:L8"/>
    <mergeCell ref="M7:T7"/>
    <mergeCell ref="U7:AG7"/>
    <mergeCell ref="AH7:AP7"/>
    <mergeCell ref="AQ7:BG7"/>
    <mergeCell ref="M8:AP8"/>
    <mergeCell ref="AQ8:AY8"/>
    <mergeCell ref="AZ8:BG8"/>
    <mergeCell ref="C3:BH3"/>
    <mergeCell ref="C4:BH4"/>
    <mergeCell ref="D6:AC6"/>
    <mergeCell ref="AE6:AH6"/>
    <mergeCell ref="AI6:BG6"/>
    <mergeCell ref="D9:L11"/>
    <mergeCell ref="M9:AG9"/>
    <mergeCell ref="AH9:AM9"/>
    <mergeCell ref="AN9:AY9"/>
    <mergeCell ref="AZ9:BG9"/>
    <mergeCell ref="M10:AG10"/>
    <mergeCell ref="AH10:AM10"/>
    <mergeCell ref="AN10:AY10"/>
    <mergeCell ref="AZ10:BG10"/>
    <mergeCell ref="M11:AG11"/>
    <mergeCell ref="AH11:AM11"/>
    <mergeCell ref="AN11:AY11"/>
    <mergeCell ref="AZ11:BG11"/>
    <mergeCell ref="AQ12:AY12"/>
    <mergeCell ref="AZ12:BG12"/>
    <mergeCell ref="D13:L13"/>
    <mergeCell ref="M13:R13"/>
    <mergeCell ref="S13:W13"/>
    <mergeCell ref="X13:AG13"/>
    <mergeCell ref="AH13:AP13"/>
    <mergeCell ref="AQ13:AY13"/>
    <mergeCell ref="AZ13:BG13"/>
    <mergeCell ref="D12:L12"/>
    <mergeCell ref="M12:R12"/>
    <mergeCell ref="S12:W12"/>
    <mergeCell ref="X12:AG12"/>
    <mergeCell ref="AH12:AP12"/>
    <mergeCell ref="D14:BG14"/>
    <mergeCell ref="D15:S15"/>
    <mergeCell ref="T15:X15"/>
    <mergeCell ref="Y15:AC15"/>
    <mergeCell ref="AD15:AH15"/>
    <mergeCell ref="AI15:AM15"/>
    <mergeCell ref="AN15:AR15"/>
    <mergeCell ref="AS15:AW15"/>
    <mergeCell ref="AX15:BB15"/>
    <mergeCell ref="BC15:BG15"/>
    <mergeCell ref="D19:BG19"/>
    <mergeCell ref="D20:AW20"/>
    <mergeCell ref="AX20:BG20"/>
    <mergeCell ref="D21:AW21"/>
    <mergeCell ref="AX21:BG21"/>
    <mergeCell ref="AN16:AR16"/>
    <mergeCell ref="AS16:AW16"/>
    <mergeCell ref="AX16:BB16"/>
    <mergeCell ref="BC16:BG16"/>
    <mergeCell ref="D17:S17"/>
    <mergeCell ref="T17:X17"/>
    <mergeCell ref="Y17:AC17"/>
    <mergeCell ref="AD17:AH17"/>
    <mergeCell ref="AI17:AM17"/>
    <mergeCell ref="AN17:AR17"/>
    <mergeCell ref="AS17:AW17"/>
    <mergeCell ref="AX17:BB17"/>
    <mergeCell ref="BC17:BG17"/>
    <mergeCell ref="D16:S16"/>
    <mergeCell ref="T16:X16"/>
    <mergeCell ref="Y16:AC16"/>
    <mergeCell ref="AD16:AH16"/>
    <mergeCell ref="AI16:AM16"/>
    <mergeCell ref="D27:L28"/>
    <mergeCell ref="M27:T27"/>
    <mergeCell ref="U27:AG27"/>
    <mergeCell ref="AH27:AP27"/>
    <mergeCell ref="AQ27:BG27"/>
    <mergeCell ref="M28:AP28"/>
    <mergeCell ref="AQ28:AY28"/>
    <mergeCell ref="AZ28:BG28"/>
    <mergeCell ref="D22:AH22"/>
    <mergeCell ref="AI22:AK22"/>
    <mergeCell ref="AX22:BG22"/>
    <mergeCell ref="D26:AC26"/>
    <mergeCell ref="AE26:AH26"/>
    <mergeCell ref="AI26:BG26"/>
    <mergeCell ref="D29:L31"/>
    <mergeCell ref="M29:AG29"/>
    <mergeCell ref="AH29:AM29"/>
    <mergeCell ref="AN29:AY29"/>
    <mergeCell ref="AZ29:BG29"/>
    <mergeCell ref="M30:AG30"/>
    <mergeCell ref="AH30:AM30"/>
    <mergeCell ref="AN30:AY30"/>
    <mergeCell ref="AZ30:BG30"/>
    <mergeCell ref="M31:AG31"/>
    <mergeCell ref="AH31:AM31"/>
    <mergeCell ref="AN31:AY31"/>
    <mergeCell ref="AZ31:BG31"/>
    <mergeCell ref="AQ32:AY32"/>
    <mergeCell ref="AZ32:BG32"/>
    <mergeCell ref="D33:L33"/>
    <mergeCell ref="M33:R33"/>
    <mergeCell ref="S33:W33"/>
    <mergeCell ref="X33:AG33"/>
    <mergeCell ref="AH33:AP33"/>
    <mergeCell ref="AQ33:AY33"/>
    <mergeCell ref="AZ33:BG33"/>
    <mergeCell ref="D32:L32"/>
    <mergeCell ref="M32:R32"/>
    <mergeCell ref="S32:W32"/>
    <mergeCell ref="X32:AG32"/>
    <mergeCell ref="AH32:AP32"/>
    <mergeCell ref="D34:BG34"/>
    <mergeCell ref="D35:S35"/>
    <mergeCell ref="T35:X35"/>
    <mergeCell ref="Y35:AC35"/>
    <mergeCell ref="AD35:AH35"/>
    <mergeCell ref="AI35:AM35"/>
    <mergeCell ref="AN35:AR35"/>
    <mergeCell ref="AS35:AW35"/>
    <mergeCell ref="AX35:BB35"/>
    <mergeCell ref="BC35:BG35"/>
    <mergeCell ref="D39:BG39"/>
    <mergeCell ref="D40:AW40"/>
    <mergeCell ref="AX40:BG40"/>
    <mergeCell ref="D41:AW41"/>
    <mergeCell ref="AX41:BG41"/>
    <mergeCell ref="AN36:AR36"/>
    <mergeCell ref="AS36:AW36"/>
    <mergeCell ref="AX36:BB36"/>
    <mergeCell ref="BC36:BG36"/>
    <mergeCell ref="D37:S37"/>
    <mergeCell ref="T37:X37"/>
    <mergeCell ref="Y37:AC37"/>
    <mergeCell ref="AD37:AH37"/>
    <mergeCell ref="AI37:AM37"/>
    <mergeCell ref="AN37:AR37"/>
    <mergeCell ref="AS37:AW37"/>
    <mergeCell ref="AX37:BB37"/>
    <mergeCell ref="BC37:BG37"/>
    <mergeCell ref="D36:S36"/>
    <mergeCell ref="T36:X36"/>
    <mergeCell ref="Y36:AC36"/>
    <mergeCell ref="AD36:AH36"/>
    <mergeCell ref="AI36:AM36"/>
    <mergeCell ref="D47:L48"/>
    <mergeCell ref="M47:T47"/>
    <mergeCell ref="U47:AG47"/>
    <mergeCell ref="AH47:AP47"/>
    <mergeCell ref="AQ47:BG47"/>
    <mergeCell ref="M48:AP48"/>
    <mergeCell ref="AQ48:AY48"/>
    <mergeCell ref="AZ48:BG48"/>
    <mergeCell ref="D42:AH42"/>
    <mergeCell ref="AI42:AK42"/>
    <mergeCell ref="AX42:BG42"/>
    <mergeCell ref="D46:AC46"/>
    <mergeCell ref="AE46:AH46"/>
    <mergeCell ref="AI46:BG46"/>
    <mergeCell ref="D49:L51"/>
    <mergeCell ref="M49:AG49"/>
    <mergeCell ref="AH49:AM49"/>
    <mergeCell ref="AN49:AY49"/>
    <mergeCell ref="AZ49:BG49"/>
    <mergeCell ref="M50:AG50"/>
    <mergeCell ref="AH50:AM50"/>
    <mergeCell ref="AN50:AY50"/>
    <mergeCell ref="AZ50:BG50"/>
    <mergeCell ref="M51:AG51"/>
    <mergeCell ref="AH51:AM51"/>
    <mergeCell ref="AN51:AY51"/>
    <mergeCell ref="AZ51:BG51"/>
    <mergeCell ref="AQ52:AY52"/>
    <mergeCell ref="AZ52:BG52"/>
    <mergeCell ref="D53:L53"/>
    <mergeCell ref="M53:R53"/>
    <mergeCell ref="S53:W53"/>
    <mergeCell ref="X53:AG53"/>
    <mergeCell ref="AH53:AP53"/>
    <mergeCell ref="AQ53:AY53"/>
    <mergeCell ref="AZ53:BG53"/>
    <mergeCell ref="D52:L52"/>
    <mergeCell ref="M52:R52"/>
    <mergeCell ref="S52:W52"/>
    <mergeCell ref="X52:AG52"/>
    <mergeCell ref="AH52:AP52"/>
    <mergeCell ref="D54:BG54"/>
    <mergeCell ref="D55:S55"/>
    <mergeCell ref="T55:X55"/>
    <mergeCell ref="Y55:AC55"/>
    <mergeCell ref="AD55:AH55"/>
    <mergeCell ref="AI55:AM55"/>
    <mergeCell ref="AN55:AR55"/>
    <mergeCell ref="AS55:AW55"/>
    <mergeCell ref="AX55:BB55"/>
    <mergeCell ref="BC55:BG55"/>
    <mergeCell ref="D59:BG59"/>
    <mergeCell ref="D60:AW60"/>
    <mergeCell ref="AX60:BG60"/>
    <mergeCell ref="D61:AW61"/>
    <mergeCell ref="AX61:BG61"/>
    <mergeCell ref="AN56:AR56"/>
    <mergeCell ref="AS56:AW56"/>
    <mergeCell ref="AX56:BB56"/>
    <mergeCell ref="BC56:BG56"/>
    <mergeCell ref="D57:S57"/>
    <mergeCell ref="T57:X57"/>
    <mergeCell ref="Y57:AC57"/>
    <mergeCell ref="AD57:AH57"/>
    <mergeCell ref="AI57:AM57"/>
    <mergeCell ref="AN57:AR57"/>
    <mergeCell ref="AS57:AW57"/>
    <mergeCell ref="AX57:BB57"/>
    <mergeCell ref="BC57:BG57"/>
    <mergeCell ref="D56:S56"/>
    <mergeCell ref="T56:X56"/>
    <mergeCell ref="Y56:AC56"/>
    <mergeCell ref="AD56:AH56"/>
    <mergeCell ref="AI56:AM56"/>
    <mergeCell ref="D67:L68"/>
    <mergeCell ref="M67:T67"/>
    <mergeCell ref="U67:AG67"/>
    <mergeCell ref="AH67:AP67"/>
    <mergeCell ref="AQ67:BG67"/>
    <mergeCell ref="M68:AP68"/>
    <mergeCell ref="AQ68:AY68"/>
    <mergeCell ref="AZ68:BG68"/>
    <mergeCell ref="D62:AH62"/>
    <mergeCell ref="AI62:AK62"/>
    <mergeCell ref="AX62:BG62"/>
    <mergeCell ref="D66:AC66"/>
    <mergeCell ref="AE66:AH66"/>
    <mergeCell ref="AI66:BG66"/>
    <mergeCell ref="D69:L71"/>
    <mergeCell ref="M69:AG69"/>
    <mergeCell ref="AH69:AM69"/>
    <mergeCell ref="AN69:AY69"/>
    <mergeCell ref="AZ69:BG69"/>
    <mergeCell ref="M70:AG70"/>
    <mergeCell ref="AH70:AM70"/>
    <mergeCell ref="AN70:AY70"/>
    <mergeCell ref="AZ70:BG70"/>
    <mergeCell ref="M71:AG71"/>
    <mergeCell ref="AH71:AM71"/>
    <mergeCell ref="AN71:AY71"/>
    <mergeCell ref="AZ71:BG71"/>
    <mergeCell ref="AQ72:AY72"/>
    <mergeCell ref="AZ72:BG72"/>
    <mergeCell ref="D73:L73"/>
    <mergeCell ref="M73:R73"/>
    <mergeCell ref="S73:W73"/>
    <mergeCell ref="X73:AG73"/>
    <mergeCell ref="AH73:AP73"/>
    <mergeCell ref="AQ73:AY73"/>
    <mergeCell ref="AZ73:BG73"/>
    <mergeCell ref="D72:L72"/>
    <mergeCell ref="M72:R72"/>
    <mergeCell ref="S72:W72"/>
    <mergeCell ref="X72:AG72"/>
    <mergeCell ref="AH72:AP72"/>
    <mergeCell ref="AD76:AH76"/>
    <mergeCell ref="AI76:AM76"/>
    <mergeCell ref="D74:BG74"/>
    <mergeCell ref="D75:S75"/>
    <mergeCell ref="T75:X75"/>
    <mergeCell ref="Y75:AC75"/>
    <mergeCell ref="AD75:AH75"/>
    <mergeCell ref="AI75:AM75"/>
    <mergeCell ref="AN75:AR75"/>
    <mergeCell ref="AS75:AW75"/>
    <mergeCell ref="AX75:BB75"/>
    <mergeCell ref="BC75:BG75"/>
    <mergeCell ref="D82:AH82"/>
    <mergeCell ref="AI82:AK82"/>
    <mergeCell ref="AX82:BG82"/>
    <mergeCell ref="D79:BG79"/>
    <mergeCell ref="D80:AW80"/>
    <mergeCell ref="AX80:BG80"/>
    <mergeCell ref="D81:AW81"/>
    <mergeCell ref="AX81:BG81"/>
    <mergeCell ref="AN76:AR76"/>
    <mergeCell ref="AS76:AW76"/>
    <mergeCell ref="AX76:BB76"/>
    <mergeCell ref="BC76:BG76"/>
    <mergeCell ref="D77:S77"/>
    <mergeCell ref="T77:X77"/>
    <mergeCell ref="Y77:AC77"/>
    <mergeCell ref="AD77:AH77"/>
    <mergeCell ref="AI77:AM77"/>
    <mergeCell ref="AN77:AR77"/>
    <mergeCell ref="AS77:AW77"/>
    <mergeCell ref="AX77:BB77"/>
    <mergeCell ref="BC77:BG77"/>
    <mergeCell ref="D76:S76"/>
    <mergeCell ref="T76:X76"/>
    <mergeCell ref="Y76:AC76"/>
  </mergeCells>
  <printOptions horizontalCentered="1" verticalCentered="1"/>
  <pageMargins left="0.51181102362204722" right="0" top="0" bottom="0"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topLeftCell="A9" zoomScale="180" zoomScaleNormal="180" workbookViewId="0">
      <selection activeCell="AG35" sqref="AG35"/>
    </sheetView>
  </sheetViews>
  <sheetFormatPr defaultRowHeight="12.75" x14ac:dyDescent="0.2"/>
  <cols>
    <col min="1" max="60" width="1.7109375" customWidth="1"/>
  </cols>
  <sheetData>
    <row r="1" spans="1:60" ht="9.9499999999999993" customHeight="1" x14ac:dyDescent="0.2">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row>
    <row r="2" spans="1:60" ht="13.5" customHeight="1" x14ac:dyDescent="0.2">
      <c r="A2" s="88"/>
      <c r="B2" s="471" t="s">
        <v>197</v>
      </c>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88"/>
    </row>
    <row r="3" spans="1:60" ht="12.75" customHeight="1" x14ac:dyDescent="0.2">
      <c r="A3" s="88"/>
      <c r="B3" s="471" t="s">
        <v>198</v>
      </c>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88"/>
    </row>
    <row r="4" spans="1:60" ht="9.9499999999999993" customHeight="1" x14ac:dyDescent="0.2">
      <c r="A4" s="88"/>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8"/>
    </row>
    <row r="5" spans="1:60" ht="9.9499999999999993" customHeight="1" x14ac:dyDescent="0.2">
      <c r="A5" s="88"/>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8"/>
    </row>
    <row r="6" spans="1:60" ht="9.9499999999999993" customHeight="1" x14ac:dyDescent="0.2">
      <c r="A6" s="88"/>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88"/>
    </row>
    <row r="7" spans="1:60" ht="9.9499999999999993" customHeight="1" x14ac:dyDescent="0.2">
      <c r="A7" s="88"/>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88"/>
    </row>
    <row r="8" spans="1:60" ht="9.9499999999999993" customHeight="1" x14ac:dyDescent="0.2">
      <c r="A8" s="88"/>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88"/>
    </row>
    <row r="9" spans="1:60" ht="9.9499999999999993" customHeight="1" x14ac:dyDescent="0.2">
      <c r="A9" s="88"/>
      <c r="C9" s="284" t="s">
        <v>157</v>
      </c>
      <c r="D9" s="285"/>
      <c r="E9" s="285"/>
      <c r="F9" s="285"/>
      <c r="G9" s="285"/>
      <c r="H9" s="285"/>
      <c r="I9" s="285"/>
      <c r="J9" s="211"/>
      <c r="K9" s="211"/>
      <c r="L9" s="211"/>
      <c r="M9" s="211"/>
      <c r="N9" s="211"/>
      <c r="O9" s="211"/>
      <c r="P9" s="211"/>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6"/>
      <c r="BH9" s="88"/>
    </row>
    <row r="10" spans="1:60" ht="9.9499999999999993" customHeight="1" x14ac:dyDescent="0.2">
      <c r="A10" s="88"/>
      <c r="C10" s="137"/>
      <c r="D10" s="138"/>
      <c r="E10" s="138"/>
      <c r="F10" s="138"/>
      <c r="G10" s="138"/>
      <c r="H10" s="138"/>
      <c r="I10" s="139"/>
      <c r="J10" s="137"/>
      <c r="K10" s="138"/>
      <c r="L10" s="138"/>
      <c r="M10" s="138"/>
      <c r="N10" s="138"/>
      <c r="O10" s="138"/>
      <c r="P10" s="138"/>
      <c r="Q10" s="523"/>
      <c r="R10" s="524"/>
      <c r="S10" s="524"/>
      <c r="T10" s="524"/>
      <c r="U10" s="524"/>
      <c r="V10" s="524"/>
      <c r="W10" s="524"/>
      <c r="X10" s="523"/>
      <c r="Y10" s="524"/>
      <c r="Z10" s="524"/>
      <c r="AA10" s="524"/>
      <c r="AB10" s="524"/>
      <c r="AC10" s="524"/>
      <c r="AD10" s="524"/>
      <c r="AE10" s="523"/>
      <c r="AF10" s="524"/>
      <c r="AG10" s="524"/>
      <c r="AH10" s="524"/>
      <c r="AI10" s="524"/>
      <c r="AJ10" s="524"/>
      <c r="AK10" s="524"/>
      <c r="AL10" s="523"/>
      <c r="AM10" s="524"/>
      <c r="AN10" s="524"/>
      <c r="AO10" s="524"/>
      <c r="AP10" s="524"/>
      <c r="AQ10" s="524"/>
      <c r="AR10" s="524"/>
      <c r="AS10" s="523"/>
      <c r="AT10" s="524"/>
      <c r="AU10" s="524"/>
      <c r="AV10" s="524"/>
      <c r="AW10" s="524"/>
      <c r="AX10" s="524"/>
      <c r="AY10" s="524"/>
      <c r="AZ10" s="525" t="s">
        <v>172</v>
      </c>
      <c r="BA10" s="526"/>
      <c r="BB10" s="526"/>
      <c r="BC10" s="526"/>
      <c r="BD10" s="526"/>
      <c r="BE10" s="526"/>
      <c r="BF10" s="527"/>
      <c r="BH10" s="88"/>
    </row>
    <row r="11" spans="1:60" ht="9.9499999999999993" customHeight="1" x14ac:dyDescent="0.2">
      <c r="A11" s="88"/>
      <c r="C11" s="514" t="s">
        <v>158</v>
      </c>
      <c r="D11" s="515"/>
      <c r="E11" s="515"/>
      <c r="F11" s="515"/>
      <c r="G11" s="515"/>
      <c r="H11" s="515"/>
      <c r="I11" s="516"/>
      <c r="J11" s="514" t="s">
        <v>160</v>
      </c>
      <c r="K11" s="515"/>
      <c r="L11" s="515"/>
      <c r="M11" s="515"/>
      <c r="N11" s="515"/>
      <c r="O11" s="515"/>
      <c r="P11" s="515"/>
      <c r="Q11" s="514" t="s">
        <v>162</v>
      </c>
      <c r="R11" s="515"/>
      <c r="S11" s="515"/>
      <c r="T11" s="515"/>
      <c r="U11" s="515"/>
      <c r="V11" s="515"/>
      <c r="W11" s="515"/>
      <c r="X11" s="514" t="s">
        <v>164</v>
      </c>
      <c r="Y11" s="515"/>
      <c r="Z11" s="515"/>
      <c r="AA11" s="515"/>
      <c r="AB11" s="515"/>
      <c r="AC11" s="515"/>
      <c r="AD11" s="515"/>
      <c r="AE11" s="514" t="s">
        <v>166</v>
      </c>
      <c r="AF11" s="515"/>
      <c r="AG11" s="515"/>
      <c r="AH11" s="515"/>
      <c r="AI11" s="515"/>
      <c r="AJ11" s="515"/>
      <c r="AK11" s="515"/>
      <c r="AL11" s="514" t="s">
        <v>168</v>
      </c>
      <c r="AM11" s="515"/>
      <c r="AN11" s="515"/>
      <c r="AO11" s="515"/>
      <c r="AP11" s="515"/>
      <c r="AQ11" s="515"/>
      <c r="AR11" s="515"/>
      <c r="AS11" s="514" t="s">
        <v>170</v>
      </c>
      <c r="AT11" s="515"/>
      <c r="AU11" s="515"/>
      <c r="AV11" s="515"/>
      <c r="AW11" s="515"/>
      <c r="AX11" s="515"/>
      <c r="AY11" s="515"/>
      <c r="AZ11" s="517" t="s">
        <v>173</v>
      </c>
      <c r="BA11" s="518"/>
      <c r="BB11" s="518"/>
      <c r="BC11" s="518"/>
      <c r="BD11" s="518"/>
      <c r="BE11" s="518"/>
      <c r="BF11" s="519"/>
      <c r="BH11" s="88"/>
    </row>
    <row r="12" spans="1:60" ht="9.9499999999999993" customHeight="1" x14ac:dyDescent="0.2">
      <c r="A12" s="88"/>
      <c r="C12" s="514" t="s">
        <v>159</v>
      </c>
      <c r="D12" s="515"/>
      <c r="E12" s="515"/>
      <c r="F12" s="515"/>
      <c r="G12" s="515"/>
      <c r="H12" s="515"/>
      <c r="I12" s="516"/>
      <c r="J12" s="514" t="s">
        <v>161</v>
      </c>
      <c r="K12" s="515"/>
      <c r="L12" s="515"/>
      <c r="M12" s="515"/>
      <c r="N12" s="515"/>
      <c r="O12" s="515"/>
      <c r="P12" s="515"/>
      <c r="Q12" s="514" t="s">
        <v>163</v>
      </c>
      <c r="R12" s="515"/>
      <c r="S12" s="515"/>
      <c r="T12" s="515"/>
      <c r="U12" s="515"/>
      <c r="V12" s="515"/>
      <c r="W12" s="515"/>
      <c r="X12" s="514" t="s">
        <v>165</v>
      </c>
      <c r="Y12" s="515"/>
      <c r="Z12" s="515"/>
      <c r="AA12" s="515"/>
      <c r="AB12" s="515"/>
      <c r="AC12" s="515"/>
      <c r="AD12" s="515"/>
      <c r="AE12" s="514" t="s">
        <v>167</v>
      </c>
      <c r="AF12" s="515"/>
      <c r="AG12" s="515"/>
      <c r="AH12" s="515"/>
      <c r="AI12" s="515"/>
      <c r="AJ12" s="515"/>
      <c r="AK12" s="515"/>
      <c r="AL12" s="514" t="s">
        <v>169</v>
      </c>
      <c r="AM12" s="515"/>
      <c r="AN12" s="515"/>
      <c r="AO12" s="515"/>
      <c r="AP12" s="515"/>
      <c r="AQ12" s="515"/>
      <c r="AR12" s="515"/>
      <c r="AS12" s="514" t="s">
        <v>171</v>
      </c>
      <c r="AT12" s="515"/>
      <c r="AU12" s="515"/>
      <c r="AV12" s="515"/>
      <c r="AW12" s="515"/>
      <c r="AX12" s="515"/>
      <c r="AY12" s="515"/>
      <c r="AZ12" s="517" t="s">
        <v>174</v>
      </c>
      <c r="BA12" s="518"/>
      <c r="BB12" s="518"/>
      <c r="BC12" s="518"/>
      <c r="BD12" s="518"/>
      <c r="BE12" s="518"/>
      <c r="BF12" s="519"/>
      <c r="BH12" s="88"/>
    </row>
    <row r="13" spans="1:60" ht="9.9499999999999993" customHeight="1" x14ac:dyDescent="0.2">
      <c r="A13" s="88"/>
      <c r="C13" s="140"/>
      <c r="D13" s="141"/>
      <c r="E13" s="141"/>
      <c r="F13" s="141"/>
      <c r="G13" s="141"/>
      <c r="H13" s="141"/>
      <c r="I13" s="142"/>
      <c r="J13" s="140"/>
      <c r="K13" s="141"/>
      <c r="L13" s="141"/>
      <c r="M13" s="141"/>
      <c r="N13" s="141"/>
      <c r="O13" s="141"/>
      <c r="P13" s="141"/>
      <c r="Q13" s="405"/>
      <c r="R13" s="403"/>
      <c r="S13" s="403"/>
      <c r="T13" s="403"/>
      <c r="U13" s="403"/>
      <c r="V13" s="403"/>
      <c r="W13" s="403"/>
      <c r="X13" s="405"/>
      <c r="Y13" s="403"/>
      <c r="Z13" s="403"/>
      <c r="AA13" s="403"/>
      <c r="AB13" s="403"/>
      <c r="AC13" s="403"/>
      <c r="AD13" s="403"/>
      <c r="AE13" s="405"/>
      <c r="AF13" s="403"/>
      <c r="AG13" s="403"/>
      <c r="AH13" s="403"/>
      <c r="AI13" s="403"/>
      <c r="AJ13" s="403"/>
      <c r="AK13" s="403"/>
      <c r="AL13" s="405"/>
      <c r="AM13" s="403"/>
      <c r="AN13" s="403"/>
      <c r="AO13" s="403"/>
      <c r="AP13" s="403"/>
      <c r="AQ13" s="403"/>
      <c r="AR13" s="403"/>
      <c r="AS13" s="405"/>
      <c r="AT13" s="403"/>
      <c r="AU13" s="403"/>
      <c r="AV13" s="403"/>
      <c r="AW13" s="403"/>
      <c r="AX13" s="403"/>
      <c r="AY13" s="403"/>
      <c r="AZ13" s="520" t="s">
        <v>175</v>
      </c>
      <c r="BA13" s="521"/>
      <c r="BB13" s="521"/>
      <c r="BC13" s="521"/>
      <c r="BD13" s="521"/>
      <c r="BE13" s="521"/>
      <c r="BF13" s="522"/>
      <c r="BH13" s="88"/>
    </row>
    <row r="14" spans="1:60" ht="9.9499999999999993" customHeight="1" x14ac:dyDescent="0.2">
      <c r="A14" s="88"/>
      <c r="C14" s="472" t="s">
        <v>12</v>
      </c>
      <c r="D14" s="473"/>
      <c r="E14" s="473"/>
      <c r="F14" s="473"/>
      <c r="G14" s="473"/>
      <c r="H14" s="473"/>
      <c r="I14" s="474"/>
      <c r="J14" s="475">
        <f>'006'!R12</f>
        <v>44531</v>
      </c>
      <c r="K14" s="476"/>
      <c r="L14" s="476"/>
      <c r="M14" s="476"/>
      <c r="N14" s="476"/>
      <c r="O14" s="476"/>
      <c r="P14" s="477"/>
      <c r="Q14" s="511">
        <f>'006'!L12</f>
        <v>125</v>
      </c>
      <c r="R14" s="512"/>
      <c r="S14" s="512"/>
      <c r="T14" s="512"/>
      <c r="U14" s="512"/>
      <c r="V14" s="512"/>
      <c r="W14" s="513"/>
      <c r="X14" s="481">
        <v>900000</v>
      </c>
      <c r="Y14" s="482"/>
      <c r="Z14" s="482"/>
      <c r="AA14" s="482"/>
      <c r="AB14" s="482"/>
      <c r="AC14" s="482"/>
      <c r="AD14" s="483"/>
      <c r="AE14" s="481">
        <f>'006'!AG12</f>
        <v>450000</v>
      </c>
      <c r="AF14" s="482"/>
      <c r="AG14" s="482"/>
      <c r="AH14" s="482"/>
      <c r="AI14" s="482"/>
      <c r="AJ14" s="482"/>
      <c r="AK14" s="483"/>
      <c r="AL14" s="481">
        <f>X14-AE14</f>
        <v>450000</v>
      </c>
      <c r="AM14" s="482"/>
      <c r="AN14" s="482"/>
      <c r="AO14" s="482"/>
      <c r="AP14" s="482"/>
      <c r="AQ14" s="482"/>
      <c r="AR14" s="483"/>
      <c r="AS14" s="490">
        <f>'006'!AW21</f>
        <v>0.37290509259259258</v>
      </c>
      <c r="AT14" s="491"/>
      <c r="AU14" s="491"/>
      <c r="AV14" s="491"/>
      <c r="AW14" s="491"/>
      <c r="AX14" s="491"/>
      <c r="AY14" s="492"/>
      <c r="AZ14" s="493">
        <f>AL14/Q14/AS14</f>
        <v>9653.9309103324122</v>
      </c>
      <c r="BA14" s="494"/>
      <c r="BB14" s="494"/>
      <c r="BC14" s="494"/>
      <c r="BD14" s="494"/>
      <c r="BE14" s="494"/>
      <c r="BF14" s="495"/>
      <c r="BH14" s="88"/>
    </row>
    <row r="15" spans="1:60" ht="9.9499999999999993" customHeight="1" x14ac:dyDescent="0.2">
      <c r="A15" s="88"/>
      <c r="C15" s="487" t="s">
        <v>13</v>
      </c>
      <c r="D15" s="488"/>
      <c r="E15" s="488"/>
      <c r="F15" s="488"/>
      <c r="G15" s="488"/>
      <c r="H15" s="488"/>
      <c r="I15" s="489"/>
      <c r="J15" s="496">
        <f>'006'!R32</f>
        <v>44531</v>
      </c>
      <c r="K15" s="497"/>
      <c r="L15" s="497"/>
      <c r="M15" s="497"/>
      <c r="N15" s="497"/>
      <c r="O15" s="497"/>
      <c r="P15" s="498"/>
      <c r="Q15" s="499">
        <f>'006'!L32</f>
        <v>120</v>
      </c>
      <c r="R15" s="500"/>
      <c r="S15" s="500"/>
      <c r="T15" s="500"/>
      <c r="U15" s="500"/>
      <c r="V15" s="500"/>
      <c r="W15" s="501"/>
      <c r="X15" s="502">
        <f>'006'!W32</f>
        <v>1200000</v>
      </c>
      <c r="Y15" s="503"/>
      <c r="Z15" s="503"/>
      <c r="AA15" s="503"/>
      <c r="AB15" s="503"/>
      <c r="AC15" s="503"/>
      <c r="AD15" s="504"/>
      <c r="AE15" s="502">
        <f>'006'!AG32</f>
        <v>450000</v>
      </c>
      <c r="AF15" s="503"/>
      <c r="AG15" s="503"/>
      <c r="AH15" s="503"/>
      <c r="AI15" s="503"/>
      <c r="AJ15" s="503"/>
      <c r="AK15" s="504"/>
      <c r="AL15" s="505">
        <f t="shared" ref="AL15:AL21" si="0">X15-AE15</f>
        <v>750000</v>
      </c>
      <c r="AM15" s="506"/>
      <c r="AN15" s="506"/>
      <c r="AO15" s="506"/>
      <c r="AP15" s="506"/>
      <c r="AQ15" s="506"/>
      <c r="AR15" s="507"/>
      <c r="AS15" s="508">
        <f>'006'!AW41</f>
        <v>0.37290509259259258</v>
      </c>
      <c r="AT15" s="509"/>
      <c r="AU15" s="509"/>
      <c r="AV15" s="509"/>
      <c r="AW15" s="509"/>
      <c r="AX15" s="509"/>
      <c r="AY15" s="510"/>
      <c r="AZ15" s="502">
        <f t="shared" ref="AZ15:AZ21" si="1">AL15/Q15/AS15</f>
        <v>16760.296719327107</v>
      </c>
      <c r="BA15" s="503"/>
      <c r="BB15" s="503"/>
      <c r="BC15" s="503"/>
      <c r="BD15" s="503"/>
      <c r="BE15" s="503"/>
      <c r="BF15" s="504"/>
      <c r="BH15" s="88"/>
    </row>
    <row r="16" spans="1:60" ht="9.9499999999999993" customHeight="1" x14ac:dyDescent="0.2">
      <c r="A16" s="88"/>
      <c r="C16" s="472" t="s">
        <v>14</v>
      </c>
      <c r="D16" s="473"/>
      <c r="E16" s="473"/>
      <c r="F16" s="473"/>
      <c r="G16" s="473"/>
      <c r="H16" s="473"/>
      <c r="I16" s="474"/>
      <c r="J16" s="475">
        <f>'006'!R52</f>
        <v>44531</v>
      </c>
      <c r="K16" s="476"/>
      <c r="L16" s="476"/>
      <c r="M16" s="476"/>
      <c r="N16" s="476"/>
      <c r="O16" s="476"/>
      <c r="P16" s="477"/>
      <c r="Q16" s="412">
        <f>'006'!L52</f>
        <v>115</v>
      </c>
      <c r="R16" s="413"/>
      <c r="S16" s="413"/>
      <c r="T16" s="413"/>
      <c r="U16" s="413"/>
      <c r="V16" s="413"/>
      <c r="W16" s="414"/>
      <c r="X16" s="478">
        <v>1000000</v>
      </c>
      <c r="Y16" s="479"/>
      <c r="Z16" s="479"/>
      <c r="AA16" s="479"/>
      <c r="AB16" s="479"/>
      <c r="AC16" s="479"/>
      <c r="AD16" s="480"/>
      <c r="AE16" s="478">
        <f>'006'!AG52</f>
        <v>450000</v>
      </c>
      <c r="AF16" s="479"/>
      <c r="AG16" s="479"/>
      <c r="AH16" s="479"/>
      <c r="AI16" s="479"/>
      <c r="AJ16" s="479"/>
      <c r="AK16" s="480"/>
      <c r="AL16" s="481">
        <f t="shared" si="0"/>
        <v>550000</v>
      </c>
      <c r="AM16" s="482"/>
      <c r="AN16" s="482"/>
      <c r="AO16" s="482"/>
      <c r="AP16" s="482"/>
      <c r="AQ16" s="482"/>
      <c r="AR16" s="483"/>
      <c r="AS16" s="430">
        <f>'006'!AW61</f>
        <v>0.37290509259259258</v>
      </c>
      <c r="AT16" s="422"/>
      <c r="AU16" s="422"/>
      <c r="AV16" s="422"/>
      <c r="AW16" s="422"/>
      <c r="AX16" s="422"/>
      <c r="AY16" s="423"/>
      <c r="AZ16" s="484">
        <f t="shared" si="1"/>
        <v>12825.270533050307</v>
      </c>
      <c r="BA16" s="485"/>
      <c r="BB16" s="485"/>
      <c r="BC16" s="485"/>
      <c r="BD16" s="485"/>
      <c r="BE16" s="485"/>
      <c r="BF16" s="486"/>
      <c r="BH16" s="88"/>
    </row>
    <row r="17" spans="1:60" ht="9.9499999999999993" customHeight="1" x14ac:dyDescent="0.2">
      <c r="A17" s="88"/>
      <c r="C17" s="472" t="s">
        <v>15</v>
      </c>
      <c r="D17" s="473"/>
      <c r="E17" s="473"/>
      <c r="F17" s="473"/>
      <c r="G17" s="473"/>
      <c r="H17" s="473"/>
      <c r="I17" s="474"/>
      <c r="J17" s="475">
        <f>'006'!R72</f>
        <v>44531</v>
      </c>
      <c r="K17" s="476"/>
      <c r="L17" s="476"/>
      <c r="M17" s="476"/>
      <c r="N17" s="476"/>
      <c r="O17" s="476"/>
      <c r="P17" s="477"/>
      <c r="Q17" s="412">
        <f>'006'!L72</f>
        <v>110</v>
      </c>
      <c r="R17" s="413"/>
      <c r="S17" s="413"/>
      <c r="T17" s="413"/>
      <c r="U17" s="413"/>
      <c r="V17" s="413"/>
      <c r="W17" s="414"/>
      <c r="X17" s="478">
        <v>850000</v>
      </c>
      <c r="Y17" s="479"/>
      <c r="Z17" s="479"/>
      <c r="AA17" s="479"/>
      <c r="AB17" s="479"/>
      <c r="AC17" s="479"/>
      <c r="AD17" s="480"/>
      <c r="AE17" s="478">
        <f>'006'!AG72</f>
        <v>450000</v>
      </c>
      <c r="AF17" s="479"/>
      <c r="AG17" s="479"/>
      <c r="AH17" s="479"/>
      <c r="AI17" s="479"/>
      <c r="AJ17" s="479"/>
      <c r="AK17" s="480"/>
      <c r="AL17" s="481">
        <f t="shared" si="0"/>
        <v>400000</v>
      </c>
      <c r="AM17" s="482"/>
      <c r="AN17" s="482"/>
      <c r="AO17" s="482"/>
      <c r="AP17" s="482"/>
      <c r="AQ17" s="482"/>
      <c r="AR17" s="483"/>
      <c r="AS17" s="430">
        <f>'006'!AW81</f>
        <v>0.37290509259259258</v>
      </c>
      <c r="AT17" s="422"/>
      <c r="AU17" s="422"/>
      <c r="AV17" s="422"/>
      <c r="AW17" s="422"/>
      <c r="AX17" s="422"/>
      <c r="AY17" s="423"/>
      <c r="AZ17" s="484">
        <f t="shared" si="1"/>
        <v>9751.4453639721341</v>
      </c>
      <c r="BA17" s="485"/>
      <c r="BB17" s="485"/>
      <c r="BC17" s="485"/>
      <c r="BD17" s="485"/>
      <c r="BE17" s="485"/>
      <c r="BF17" s="486"/>
      <c r="BH17" s="88"/>
    </row>
    <row r="18" spans="1:60" ht="9.9499999999999993" customHeight="1" x14ac:dyDescent="0.2">
      <c r="A18" s="88"/>
      <c r="C18" s="472" t="s">
        <v>16</v>
      </c>
      <c r="D18" s="473"/>
      <c r="E18" s="473"/>
      <c r="F18" s="473"/>
      <c r="G18" s="473"/>
      <c r="H18" s="473"/>
      <c r="I18" s="474"/>
      <c r="J18" s="475">
        <f>'007'!S13</f>
        <v>44531</v>
      </c>
      <c r="K18" s="476"/>
      <c r="L18" s="476"/>
      <c r="M18" s="476"/>
      <c r="N18" s="476"/>
      <c r="O18" s="476"/>
      <c r="P18" s="477"/>
      <c r="Q18" s="412">
        <f>'007'!M13</f>
        <v>105</v>
      </c>
      <c r="R18" s="413"/>
      <c r="S18" s="413"/>
      <c r="T18" s="413"/>
      <c r="U18" s="413"/>
      <c r="V18" s="413"/>
      <c r="W18" s="414"/>
      <c r="X18" s="478">
        <v>900000</v>
      </c>
      <c r="Y18" s="479"/>
      <c r="Z18" s="479"/>
      <c r="AA18" s="479"/>
      <c r="AB18" s="479"/>
      <c r="AC18" s="479"/>
      <c r="AD18" s="480"/>
      <c r="AE18" s="478">
        <f>'007'!AH13</f>
        <v>450000</v>
      </c>
      <c r="AF18" s="479"/>
      <c r="AG18" s="479"/>
      <c r="AH18" s="479"/>
      <c r="AI18" s="479"/>
      <c r="AJ18" s="479"/>
      <c r="AK18" s="480"/>
      <c r="AL18" s="481">
        <f t="shared" si="0"/>
        <v>450000</v>
      </c>
      <c r="AM18" s="482"/>
      <c r="AN18" s="482"/>
      <c r="AO18" s="482"/>
      <c r="AP18" s="482"/>
      <c r="AQ18" s="482"/>
      <c r="AR18" s="483"/>
      <c r="AS18" s="430">
        <f>'007'!AX22</f>
        <v>0.37290509259259258</v>
      </c>
      <c r="AT18" s="422"/>
      <c r="AU18" s="422"/>
      <c r="AV18" s="422"/>
      <c r="AW18" s="422"/>
      <c r="AX18" s="422"/>
      <c r="AY18" s="423"/>
      <c r="AZ18" s="484">
        <f t="shared" si="1"/>
        <v>11492.774893252872</v>
      </c>
      <c r="BA18" s="485"/>
      <c r="BB18" s="485"/>
      <c r="BC18" s="485"/>
      <c r="BD18" s="485"/>
      <c r="BE18" s="485"/>
      <c r="BF18" s="486"/>
      <c r="BH18" s="88"/>
    </row>
    <row r="19" spans="1:60" ht="9.9499999999999993" customHeight="1" x14ac:dyDescent="0.2">
      <c r="A19" s="88"/>
      <c r="C19" s="487" t="s">
        <v>17</v>
      </c>
      <c r="D19" s="488"/>
      <c r="E19" s="488"/>
      <c r="F19" s="488"/>
      <c r="G19" s="488"/>
      <c r="H19" s="488"/>
      <c r="I19" s="489"/>
      <c r="J19" s="496">
        <f>'007'!S33</f>
        <v>44531</v>
      </c>
      <c r="K19" s="497"/>
      <c r="L19" s="497"/>
      <c r="M19" s="497"/>
      <c r="N19" s="497"/>
      <c r="O19" s="497"/>
      <c r="P19" s="498"/>
      <c r="Q19" s="499">
        <f>'007'!M33</f>
        <v>100</v>
      </c>
      <c r="R19" s="500"/>
      <c r="S19" s="500"/>
      <c r="T19" s="500"/>
      <c r="U19" s="500"/>
      <c r="V19" s="500"/>
      <c r="W19" s="501"/>
      <c r="X19" s="502">
        <v>1150000</v>
      </c>
      <c r="Y19" s="503"/>
      <c r="Z19" s="503"/>
      <c r="AA19" s="503"/>
      <c r="AB19" s="503"/>
      <c r="AC19" s="503"/>
      <c r="AD19" s="504"/>
      <c r="AE19" s="502">
        <f>'007'!AH33</f>
        <v>450000</v>
      </c>
      <c r="AF19" s="503"/>
      <c r="AG19" s="503"/>
      <c r="AH19" s="503"/>
      <c r="AI19" s="503"/>
      <c r="AJ19" s="503"/>
      <c r="AK19" s="504"/>
      <c r="AL19" s="505">
        <f t="shared" si="0"/>
        <v>700000</v>
      </c>
      <c r="AM19" s="506"/>
      <c r="AN19" s="506"/>
      <c r="AO19" s="506"/>
      <c r="AP19" s="506"/>
      <c r="AQ19" s="506"/>
      <c r="AR19" s="507"/>
      <c r="AS19" s="508">
        <f>'007'!AX42</f>
        <v>0.37290509259259258</v>
      </c>
      <c r="AT19" s="509"/>
      <c r="AU19" s="509"/>
      <c r="AV19" s="509"/>
      <c r="AW19" s="509"/>
      <c r="AX19" s="509"/>
      <c r="AY19" s="510"/>
      <c r="AZ19" s="502">
        <f t="shared" si="1"/>
        <v>18771.53232564636</v>
      </c>
      <c r="BA19" s="503"/>
      <c r="BB19" s="503"/>
      <c r="BC19" s="503"/>
      <c r="BD19" s="503"/>
      <c r="BE19" s="503"/>
      <c r="BF19" s="504"/>
      <c r="BH19" s="88"/>
    </row>
    <row r="20" spans="1:60" ht="9.9499999999999993" customHeight="1" x14ac:dyDescent="0.2">
      <c r="A20" s="88"/>
      <c r="C20" s="487" t="s">
        <v>18</v>
      </c>
      <c r="D20" s="488"/>
      <c r="E20" s="488"/>
      <c r="F20" s="488"/>
      <c r="G20" s="488"/>
      <c r="H20" s="488"/>
      <c r="I20" s="489"/>
      <c r="J20" s="496">
        <f>'007'!S53</f>
        <v>44531</v>
      </c>
      <c r="K20" s="497"/>
      <c r="L20" s="497"/>
      <c r="M20" s="497"/>
      <c r="N20" s="497"/>
      <c r="O20" s="497"/>
      <c r="P20" s="498"/>
      <c r="Q20" s="499">
        <f>'007'!M53</f>
        <v>95</v>
      </c>
      <c r="R20" s="500"/>
      <c r="S20" s="500"/>
      <c r="T20" s="500"/>
      <c r="U20" s="500"/>
      <c r="V20" s="500"/>
      <c r="W20" s="501"/>
      <c r="X20" s="502">
        <v>720000</v>
      </c>
      <c r="Y20" s="503"/>
      <c r="Z20" s="503"/>
      <c r="AA20" s="503"/>
      <c r="AB20" s="503"/>
      <c r="AC20" s="503"/>
      <c r="AD20" s="504"/>
      <c r="AE20" s="502">
        <f>'007'!AH53</f>
        <v>450000</v>
      </c>
      <c r="AF20" s="503"/>
      <c r="AG20" s="503"/>
      <c r="AH20" s="503"/>
      <c r="AI20" s="503"/>
      <c r="AJ20" s="503"/>
      <c r="AK20" s="504"/>
      <c r="AL20" s="505">
        <f t="shared" si="0"/>
        <v>270000</v>
      </c>
      <c r="AM20" s="506"/>
      <c r="AN20" s="506"/>
      <c r="AO20" s="506"/>
      <c r="AP20" s="506"/>
      <c r="AQ20" s="506"/>
      <c r="AR20" s="507"/>
      <c r="AS20" s="508">
        <f>'007'!AX62</f>
        <v>0.37290509259259258</v>
      </c>
      <c r="AT20" s="509"/>
      <c r="AU20" s="509"/>
      <c r="AV20" s="509"/>
      <c r="AW20" s="509"/>
      <c r="AX20" s="509"/>
      <c r="AY20" s="510"/>
      <c r="AZ20" s="502">
        <f t="shared" si="1"/>
        <v>7621.5244028940097</v>
      </c>
      <c r="BA20" s="503"/>
      <c r="BB20" s="503"/>
      <c r="BC20" s="503"/>
      <c r="BD20" s="503"/>
      <c r="BE20" s="503"/>
      <c r="BF20" s="504"/>
      <c r="BH20" s="88"/>
    </row>
    <row r="21" spans="1:60" ht="9.9499999999999993" customHeight="1" x14ac:dyDescent="0.2">
      <c r="A21" s="88"/>
      <c r="C21" s="472" t="s">
        <v>19</v>
      </c>
      <c r="D21" s="473"/>
      <c r="E21" s="473"/>
      <c r="F21" s="473"/>
      <c r="G21" s="473"/>
      <c r="H21" s="473"/>
      <c r="I21" s="474"/>
      <c r="J21" s="475">
        <f>'007'!S73</f>
        <v>44531</v>
      </c>
      <c r="K21" s="476"/>
      <c r="L21" s="476"/>
      <c r="M21" s="476"/>
      <c r="N21" s="476"/>
      <c r="O21" s="476"/>
      <c r="P21" s="477"/>
      <c r="Q21" s="412">
        <f>'007'!M73</f>
        <v>90</v>
      </c>
      <c r="R21" s="413"/>
      <c r="S21" s="413"/>
      <c r="T21" s="413"/>
      <c r="U21" s="413"/>
      <c r="V21" s="413"/>
      <c r="W21" s="414"/>
      <c r="X21" s="478">
        <v>880000</v>
      </c>
      <c r="Y21" s="479"/>
      <c r="Z21" s="479"/>
      <c r="AA21" s="479"/>
      <c r="AB21" s="479"/>
      <c r="AC21" s="479"/>
      <c r="AD21" s="480"/>
      <c r="AE21" s="478">
        <f>'007'!AH73</f>
        <v>450000</v>
      </c>
      <c r="AF21" s="479"/>
      <c r="AG21" s="479"/>
      <c r="AH21" s="479"/>
      <c r="AI21" s="479"/>
      <c r="AJ21" s="479"/>
      <c r="AK21" s="480"/>
      <c r="AL21" s="481">
        <f t="shared" si="0"/>
        <v>430000</v>
      </c>
      <c r="AM21" s="482"/>
      <c r="AN21" s="482"/>
      <c r="AO21" s="482"/>
      <c r="AP21" s="482"/>
      <c r="AQ21" s="482"/>
      <c r="AR21" s="483"/>
      <c r="AS21" s="430">
        <f>'007'!AX82</f>
        <v>0.37290509259259258</v>
      </c>
      <c r="AT21" s="422"/>
      <c r="AU21" s="422"/>
      <c r="AV21" s="422"/>
      <c r="AW21" s="422"/>
      <c r="AX21" s="422"/>
      <c r="AY21" s="423"/>
      <c r="AZ21" s="484">
        <f t="shared" si="1"/>
        <v>12812.315714330052</v>
      </c>
      <c r="BA21" s="485"/>
      <c r="BB21" s="485"/>
      <c r="BC21" s="485"/>
      <c r="BD21" s="485"/>
      <c r="BE21" s="485"/>
      <c r="BF21" s="486"/>
      <c r="BH21" s="88"/>
    </row>
    <row r="22" spans="1:60" s="37" customFormat="1" ht="9.9499999999999993" customHeight="1" x14ac:dyDescent="0.2">
      <c r="A22" s="143"/>
      <c r="C22" s="397" t="s">
        <v>176</v>
      </c>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9"/>
      <c r="AZ22" s="484">
        <f>SUM(AZ14:BF21)</f>
        <v>99689.090862805242</v>
      </c>
      <c r="BA22" s="485"/>
      <c r="BB22" s="485"/>
      <c r="BC22" s="485"/>
      <c r="BD22" s="485"/>
      <c r="BE22" s="485"/>
      <c r="BF22" s="486"/>
      <c r="BH22" s="143"/>
    </row>
    <row r="23" spans="1:60" s="37" customFormat="1" ht="9.9499999999999993" customHeight="1" x14ac:dyDescent="0.2">
      <c r="A23" s="143"/>
      <c r="C23" s="397" t="s">
        <v>177</v>
      </c>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484">
        <f>AZ22/C21</f>
        <v>12461.136357850655</v>
      </c>
      <c r="BA23" s="485"/>
      <c r="BB23" s="485"/>
      <c r="BC23" s="485"/>
      <c r="BD23" s="485"/>
      <c r="BE23" s="485"/>
      <c r="BF23" s="486"/>
      <c r="BH23" s="143"/>
    </row>
    <row r="24" spans="1:60" ht="9.9499999999999993" customHeight="1" x14ac:dyDescent="0.2">
      <c r="A24" s="88"/>
      <c r="BH24" s="88"/>
    </row>
    <row r="25" spans="1:60" ht="9.9499999999999993" customHeight="1" x14ac:dyDescent="0.2">
      <c r="A25" s="88"/>
      <c r="BH25" s="88"/>
    </row>
    <row r="26" spans="1:60" ht="9.9499999999999993" customHeight="1" x14ac:dyDescent="0.2">
      <c r="A26" s="88"/>
      <c r="BH26" s="88"/>
    </row>
    <row r="27" spans="1:60" ht="9.9499999999999993" customHeight="1" x14ac:dyDescent="0.2">
      <c r="A27" s="88"/>
      <c r="BH27" s="88"/>
    </row>
    <row r="28" spans="1:60" ht="9.9499999999999993" customHeight="1" x14ac:dyDescent="0.2">
      <c r="A28" s="88"/>
      <c r="BH28" s="88"/>
    </row>
    <row r="29" spans="1:60" ht="9.9499999999999993" customHeight="1" x14ac:dyDescent="0.2">
      <c r="A29" s="88"/>
      <c r="BH29" s="88"/>
    </row>
    <row r="30" spans="1:60" ht="14.25" customHeight="1" x14ac:dyDescent="0.2">
      <c r="A30" s="88"/>
      <c r="D30" s="84"/>
      <c r="E30" s="84"/>
      <c r="F30" s="84"/>
      <c r="G30" s="84"/>
      <c r="H30" s="84"/>
      <c r="I30" s="84"/>
      <c r="J30" s="84"/>
      <c r="K30" s="84"/>
      <c r="L30" s="84"/>
      <c r="M30" s="84"/>
      <c r="N30" s="84"/>
      <c r="O30" s="397" t="s">
        <v>181</v>
      </c>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9"/>
      <c r="AV30" s="84"/>
      <c r="AW30" s="84"/>
      <c r="AX30" s="84"/>
      <c r="AY30" s="84"/>
      <c r="AZ30" s="84"/>
      <c r="BA30" s="84"/>
      <c r="BB30" s="84"/>
      <c r="BC30" s="84"/>
      <c r="BD30" s="84"/>
      <c r="BE30" s="84"/>
      <c r="BF30" s="84"/>
      <c r="BH30" s="88"/>
    </row>
    <row r="31" spans="1:60" ht="9.9499999999999993" customHeight="1" x14ac:dyDescent="0.2">
      <c r="A31" s="88"/>
      <c r="O31" s="523" t="s">
        <v>24</v>
      </c>
      <c r="P31" s="524"/>
      <c r="Q31" s="524"/>
      <c r="R31" s="524"/>
      <c r="S31" s="524"/>
      <c r="T31" s="524"/>
      <c r="U31" s="524"/>
      <c r="V31" s="524"/>
      <c r="W31" s="524"/>
      <c r="X31" s="524"/>
      <c r="Y31" s="528"/>
      <c r="Z31" s="523" t="s">
        <v>179</v>
      </c>
      <c r="AA31" s="524"/>
      <c r="AB31" s="524"/>
      <c r="AC31" s="524"/>
      <c r="AD31" s="524"/>
      <c r="AE31" s="524"/>
      <c r="AF31" s="524"/>
      <c r="AG31" s="524"/>
      <c r="AH31" s="524"/>
      <c r="AI31" s="524"/>
      <c r="AJ31" s="528"/>
      <c r="AK31" s="397" t="s">
        <v>180</v>
      </c>
      <c r="AL31" s="398"/>
      <c r="AM31" s="398"/>
      <c r="AN31" s="398"/>
      <c r="AO31" s="398"/>
      <c r="AP31" s="398"/>
      <c r="AQ31" s="398"/>
      <c r="AR31" s="398"/>
      <c r="AS31" s="398"/>
      <c r="AT31" s="398"/>
      <c r="AU31" s="399"/>
      <c r="BH31" s="88"/>
    </row>
    <row r="32" spans="1:60" ht="9.9499999999999993" customHeight="1" x14ac:dyDescent="0.2">
      <c r="A32" s="88"/>
      <c r="O32" s="405" t="s">
        <v>184</v>
      </c>
      <c r="P32" s="403"/>
      <c r="Q32" s="403"/>
      <c r="R32" s="403"/>
      <c r="S32" s="403"/>
      <c r="T32" s="403"/>
      <c r="U32" s="403"/>
      <c r="V32" s="403"/>
      <c r="W32" s="403"/>
      <c r="X32" s="403"/>
      <c r="Y32" s="404"/>
      <c r="Z32" s="405" t="s">
        <v>178</v>
      </c>
      <c r="AA32" s="403"/>
      <c r="AB32" s="403"/>
      <c r="AC32" s="403"/>
      <c r="AD32" s="403"/>
      <c r="AE32" s="403"/>
      <c r="AF32" s="403"/>
      <c r="AG32" s="403"/>
      <c r="AH32" s="403"/>
      <c r="AI32" s="403"/>
      <c r="AJ32" s="404"/>
      <c r="AK32" s="397" t="s">
        <v>182</v>
      </c>
      <c r="AL32" s="398"/>
      <c r="AM32" s="398"/>
      <c r="AN32" s="398"/>
      <c r="AO32" s="398"/>
      <c r="AP32" s="399"/>
      <c r="AQ32" s="397" t="s">
        <v>183</v>
      </c>
      <c r="AR32" s="398"/>
      <c r="AS32" s="398"/>
      <c r="AT32" s="398"/>
      <c r="AU32" s="399"/>
      <c r="BH32" s="88"/>
    </row>
    <row r="33" spans="1:60" ht="9.9499999999999993" customHeight="1" x14ac:dyDescent="0.2">
      <c r="A33" s="88"/>
      <c r="O33" s="529">
        <f>AZ23</f>
        <v>12461.136357850655</v>
      </c>
      <c r="P33" s="530"/>
      <c r="Q33" s="530"/>
      <c r="R33" s="530"/>
      <c r="S33" s="530"/>
      <c r="T33" s="530"/>
      <c r="U33" s="530"/>
      <c r="V33" s="530"/>
      <c r="W33" s="530"/>
      <c r="X33" s="530"/>
      <c r="Y33" s="531"/>
      <c r="Z33" s="412">
        <v>1.3</v>
      </c>
      <c r="AA33" s="413"/>
      <c r="AB33" s="413"/>
      <c r="AC33" s="413"/>
      <c r="AD33" s="413"/>
      <c r="AE33" s="413"/>
      <c r="AF33" s="413"/>
      <c r="AG33" s="413"/>
      <c r="AH33" s="413"/>
      <c r="AI33" s="413"/>
      <c r="AJ33" s="414"/>
      <c r="AK33" s="532">
        <f>O33*Z33</f>
        <v>16199.477265205853</v>
      </c>
      <c r="AL33" s="533"/>
      <c r="AM33" s="533"/>
      <c r="AN33" s="533"/>
      <c r="AO33" s="533"/>
      <c r="AP33" s="534"/>
      <c r="AQ33" s="397" t="s">
        <v>185</v>
      </c>
      <c r="AR33" s="398"/>
      <c r="AS33" s="398"/>
      <c r="AT33" s="398"/>
      <c r="AU33" s="399"/>
      <c r="BH33" s="88"/>
    </row>
    <row r="34" spans="1:60" ht="9.9499999999999993" customHeight="1" x14ac:dyDescent="0.2">
      <c r="A34" s="88"/>
      <c r="O34" s="481"/>
      <c r="P34" s="482"/>
      <c r="Q34" s="482"/>
      <c r="R34" s="482"/>
      <c r="S34" s="482"/>
      <c r="T34" s="482"/>
      <c r="U34" s="482"/>
      <c r="V34" s="482"/>
      <c r="W34" s="482"/>
      <c r="X34" s="482"/>
      <c r="Y34" s="483"/>
      <c r="Z34" s="412">
        <v>0.7</v>
      </c>
      <c r="AA34" s="413"/>
      <c r="AB34" s="413"/>
      <c r="AC34" s="413"/>
      <c r="AD34" s="413"/>
      <c r="AE34" s="413"/>
      <c r="AF34" s="413"/>
      <c r="AG34" s="413"/>
      <c r="AH34" s="413"/>
      <c r="AI34" s="413"/>
      <c r="AJ34" s="414"/>
      <c r="AK34" s="397" t="s">
        <v>185</v>
      </c>
      <c r="AL34" s="398"/>
      <c r="AM34" s="398"/>
      <c r="AN34" s="398"/>
      <c r="AO34" s="398"/>
      <c r="AP34" s="399"/>
      <c r="AQ34" s="532">
        <f>O33*Z34</f>
        <v>8722.7954504954578</v>
      </c>
      <c r="AR34" s="533"/>
      <c r="AS34" s="533"/>
      <c r="AT34" s="533"/>
      <c r="AU34" s="534"/>
      <c r="BH34" s="88"/>
    </row>
    <row r="35" spans="1:60" ht="9.9499999999999993" customHeight="1" x14ac:dyDescent="0.2">
      <c r="A35" s="88"/>
      <c r="BH35" s="88"/>
    </row>
    <row r="36" spans="1:60" ht="9.9499999999999993" customHeight="1" x14ac:dyDescent="0.2">
      <c r="A36" s="88"/>
      <c r="BH36" s="88"/>
    </row>
    <row r="37" spans="1:60" ht="9.9499999999999993" customHeight="1" x14ac:dyDescent="0.2">
      <c r="A37" s="88"/>
      <c r="BH37" s="88"/>
    </row>
    <row r="38" spans="1:60" ht="9.9499999999999993" customHeight="1" x14ac:dyDescent="0.2">
      <c r="A38" s="88"/>
      <c r="BH38" s="88"/>
    </row>
    <row r="39" spans="1:60" ht="9.9499999999999993" customHeight="1" x14ac:dyDescent="0.2">
      <c r="A39" s="88"/>
      <c r="BH39" s="88"/>
    </row>
    <row r="40" spans="1:60" ht="9.9499999999999993" customHeight="1" x14ac:dyDescent="0.2">
      <c r="A40" s="88"/>
      <c r="BH40" s="88"/>
    </row>
    <row r="41" spans="1:60" ht="9.9499999999999993" customHeight="1" x14ac:dyDescent="0.2">
      <c r="A41" s="88"/>
      <c r="BH41" s="88"/>
    </row>
    <row r="42" spans="1:60" ht="9.9499999999999993" customHeight="1" x14ac:dyDescent="0.2">
      <c r="A42" s="88"/>
      <c r="BH42" s="88"/>
    </row>
    <row r="43" spans="1:60" ht="9.9499999999999993" customHeight="1" x14ac:dyDescent="0.2">
      <c r="A43" s="88"/>
      <c r="BH43" s="88"/>
    </row>
    <row r="44" spans="1:60" ht="9.9499999999999993" customHeight="1" x14ac:dyDescent="0.2">
      <c r="A44" s="88"/>
      <c r="BH44" s="88"/>
    </row>
    <row r="45" spans="1:60" ht="9.9499999999999993" customHeight="1" x14ac:dyDescent="0.2">
      <c r="A45" s="88"/>
      <c r="BH45" s="88"/>
    </row>
    <row r="46" spans="1:60" ht="9.9499999999999993" customHeight="1" x14ac:dyDescent="0.2">
      <c r="A46" s="88"/>
      <c r="BH46" s="88"/>
    </row>
    <row r="47" spans="1:60" ht="9.9499999999999993" customHeight="1" x14ac:dyDescent="0.2">
      <c r="A47" s="88"/>
      <c r="BH47" s="88"/>
    </row>
    <row r="48" spans="1:60" ht="9.9499999999999993" customHeight="1" x14ac:dyDescent="0.2">
      <c r="A48" s="88"/>
      <c r="BH48" s="88"/>
    </row>
    <row r="49" spans="1:60" ht="9.9499999999999993" customHeight="1" x14ac:dyDescent="0.2">
      <c r="A49" s="88"/>
      <c r="BH49" s="88"/>
    </row>
    <row r="50" spans="1:60" ht="9.9499999999999993" customHeight="1" x14ac:dyDescent="0.2">
      <c r="A50" s="88"/>
      <c r="BH50" s="88"/>
    </row>
    <row r="51" spans="1:60" ht="9.9499999999999993" customHeight="1" x14ac:dyDescent="0.2">
      <c r="A51" s="88"/>
      <c r="BH51" s="88"/>
    </row>
    <row r="52" spans="1:60" ht="9.9499999999999993" customHeight="1" x14ac:dyDescent="0.2">
      <c r="A52" s="88"/>
      <c r="BH52" s="88"/>
    </row>
    <row r="53" spans="1:60" ht="9.9499999999999993" customHeight="1" x14ac:dyDescent="0.2">
      <c r="A53" s="88"/>
      <c r="BH53" s="88"/>
    </row>
    <row r="54" spans="1:60" ht="9.9499999999999993" customHeight="1" x14ac:dyDescent="0.2">
      <c r="A54" s="88"/>
      <c r="BH54" s="88"/>
    </row>
    <row r="55" spans="1:60" ht="9.9499999999999993" customHeight="1" x14ac:dyDescent="0.2">
      <c r="A55" s="88"/>
      <c r="BH55" s="88"/>
    </row>
    <row r="56" spans="1:60" ht="9.9499999999999993" customHeight="1" x14ac:dyDescent="0.2">
      <c r="A56" s="88"/>
      <c r="BH56" s="88"/>
    </row>
    <row r="57" spans="1:60" ht="9.9499999999999993" customHeight="1" x14ac:dyDescent="0.2">
      <c r="A57" s="88"/>
      <c r="BH57" s="88"/>
    </row>
    <row r="58" spans="1:60" ht="9.9499999999999993" customHeight="1" x14ac:dyDescent="0.2">
      <c r="A58" s="88"/>
      <c r="BH58" s="88"/>
    </row>
    <row r="59" spans="1:60" ht="9.9499999999999993" customHeight="1" x14ac:dyDescent="0.2">
      <c r="A59" s="88"/>
      <c r="BH59" s="88"/>
    </row>
    <row r="60" spans="1:60" ht="9.9499999999999993" customHeight="1" x14ac:dyDescent="0.2">
      <c r="A60" s="88"/>
      <c r="BH60" s="88"/>
    </row>
    <row r="61" spans="1:60" ht="9.9499999999999993" customHeight="1" x14ac:dyDescent="0.2">
      <c r="A61" s="88"/>
      <c r="BH61" s="88"/>
    </row>
    <row r="62" spans="1:60" ht="9.9499999999999993" customHeight="1" x14ac:dyDescent="0.2">
      <c r="A62" s="88"/>
      <c r="BH62" s="88"/>
    </row>
    <row r="63" spans="1:60" ht="9.9499999999999993" customHeight="1" x14ac:dyDescent="0.2">
      <c r="A63" s="88"/>
      <c r="BH63" s="88"/>
    </row>
    <row r="64" spans="1:60" ht="9.9499999999999993" customHeight="1" x14ac:dyDescent="0.2">
      <c r="A64" s="88"/>
      <c r="BH64" s="88"/>
    </row>
    <row r="65" spans="1:60" ht="9.9499999999999993" customHeight="1" x14ac:dyDescent="0.2">
      <c r="A65" s="88"/>
      <c r="BH65" s="88"/>
    </row>
    <row r="66" spans="1:60" ht="9.9499999999999993" customHeight="1" x14ac:dyDescent="0.2">
      <c r="A66" s="88"/>
      <c r="BH66" s="88"/>
    </row>
    <row r="67" spans="1:60" ht="9.9499999999999993" customHeight="1" x14ac:dyDescent="0.2">
      <c r="A67" s="88"/>
      <c r="BH67" s="88"/>
    </row>
    <row r="68" spans="1:60" ht="9.9499999999999993" customHeight="1" x14ac:dyDescent="0.2">
      <c r="A68" s="88"/>
      <c r="BH68" s="88"/>
    </row>
    <row r="69" spans="1:60" ht="9.9499999999999993" customHeight="1" x14ac:dyDescent="0.2">
      <c r="A69" s="88"/>
      <c r="BH69" s="88"/>
    </row>
    <row r="70" spans="1:60" ht="9.9499999999999993" customHeight="1" x14ac:dyDescent="0.2">
      <c r="A70" s="88"/>
      <c r="BH70" s="88"/>
    </row>
    <row r="71" spans="1:60" ht="9.9499999999999993" customHeight="1" x14ac:dyDescent="0.2">
      <c r="A71" s="88"/>
      <c r="BH71" s="88"/>
    </row>
    <row r="72" spans="1:60" ht="9.9499999999999993" customHeight="1" x14ac:dyDescent="0.2">
      <c r="A72" s="88"/>
      <c r="BH72" s="88"/>
    </row>
    <row r="73" spans="1:60" ht="9.9499999999999993" customHeight="1" x14ac:dyDescent="0.2">
      <c r="A73" s="88"/>
      <c r="BH73" s="88"/>
    </row>
    <row r="74" spans="1:60" ht="9.9499999999999993" customHeight="1" x14ac:dyDescent="0.2">
      <c r="A74" s="88"/>
      <c r="BH74" s="88"/>
    </row>
    <row r="75" spans="1:60" ht="9.9499999999999993" customHeight="1" x14ac:dyDescent="0.2">
      <c r="A75" s="88"/>
      <c r="BH75" s="88"/>
    </row>
    <row r="76" spans="1:60" ht="9.9499999999999993" customHeight="1" x14ac:dyDescent="0.2">
      <c r="A76" s="88"/>
      <c r="BH76" s="88"/>
    </row>
    <row r="77" spans="1:60" ht="9.9499999999999993" customHeight="1" x14ac:dyDescent="0.2">
      <c r="A77" s="88"/>
      <c r="BH77" s="88"/>
    </row>
    <row r="78" spans="1:60" ht="9.9499999999999993" customHeight="1" x14ac:dyDescent="0.2">
      <c r="A78" s="88"/>
      <c r="BH78" s="88"/>
    </row>
    <row r="79" spans="1:60" ht="9.9499999999999993" customHeight="1" x14ac:dyDescent="0.2">
      <c r="A79" s="88"/>
      <c r="BH79" s="88"/>
    </row>
    <row r="80" spans="1:60" ht="9.9499999999999993" customHeight="1" x14ac:dyDescent="0.2">
      <c r="A80" s="88"/>
      <c r="BH80" s="88"/>
    </row>
    <row r="81" spans="1:60" ht="9.9499999999999993" customHeight="1" x14ac:dyDescent="0.2">
      <c r="A81" s="88"/>
      <c r="BH81" s="88"/>
    </row>
    <row r="82" spans="1:60" ht="9.9499999999999993" customHeight="1" x14ac:dyDescent="0.2">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row>
    <row r="84" spans="1:60" x14ac:dyDescent="0.2">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row>
  </sheetData>
  <mergeCells count="115">
    <mergeCell ref="O31:Y31"/>
    <mergeCell ref="O32:Y32"/>
    <mergeCell ref="O33:Y34"/>
    <mergeCell ref="Z33:AJ33"/>
    <mergeCell ref="Z34:AJ34"/>
    <mergeCell ref="AK33:AP33"/>
    <mergeCell ref="AK34:AP34"/>
    <mergeCell ref="AQ33:AU33"/>
    <mergeCell ref="AQ34:AU34"/>
    <mergeCell ref="Z31:AJ31"/>
    <mergeCell ref="Z32:AJ32"/>
    <mergeCell ref="AK31:AU31"/>
    <mergeCell ref="AK32:AP32"/>
    <mergeCell ref="AQ32:AU32"/>
    <mergeCell ref="O30:AU30"/>
    <mergeCell ref="C22:AY22"/>
    <mergeCell ref="AZ22:BF22"/>
    <mergeCell ref="C23:AY23"/>
    <mergeCell ref="AZ23:BF23"/>
    <mergeCell ref="B6:BG8"/>
    <mergeCell ref="C9:BF9"/>
    <mergeCell ref="J19:P19"/>
    <mergeCell ref="J20:P20"/>
    <mergeCell ref="AS20:AY20"/>
    <mergeCell ref="AE20:AK20"/>
    <mergeCell ref="Q20:W20"/>
    <mergeCell ref="AS19:AY19"/>
    <mergeCell ref="AE19:AK19"/>
    <mergeCell ref="Q19:W19"/>
    <mergeCell ref="AZ19:BF19"/>
    <mergeCell ref="AL19:AR19"/>
    <mergeCell ref="X19:AD19"/>
    <mergeCell ref="AZ20:BF20"/>
    <mergeCell ref="AL20:AR20"/>
    <mergeCell ref="X20:AD20"/>
    <mergeCell ref="AL10:AR10"/>
    <mergeCell ref="AS10:AY10"/>
    <mergeCell ref="AZ10:BF10"/>
    <mergeCell ref="C11:I11"/>
    <mergeCell ref="J11:P11"/>
    <mergeCell ref="Q11:W11"/>
    <mergeCell ref="X11:AD11"/>
    <mergeCell ref="AE11:AK11"/>
    <mergeCell ref="AL11:AR11"/>
    <mergeCell ref="AS11:AY11"/>
    <mergeCell ref="AZ11:BF11"/>
    <mergeCell ref="Q10:W10"/>
    <mergeCell ref="X10:AD10"/>
    <mergeCell ref="AE10:AK10"/>
    <mergeCell ref="C12:I12"/>
    <mergeCell ref="J12:P12"/>
    <mergeCell ref="Q12:W12"/>
    <mergeCell ref="X12:AD12"/>
    <mergeCell ref="AE12:AK12"/>
    <mergeCell ref="AL12:AR12"/>
    <mergeCell ref="AS12:AY12"/>
    <mergeCell ref="AZ12:BF12"/>
    <mergeCell ref="Q13:W13"/>
    <mergeCell ref="X13:AD13"/>
    <mergeCell ref="AE13:AK13"/>
    <mergeCell ref="AL13:AR13"/>
    <mergeCell ref="AS13:AY13"/>
    <mergeCell ref="AZ13:BF13"/>
    <mergeCell ref="AL14:AR14"/>
    <mergeCell ref="AS14:AY14"/>
    <mergeCell ref="AZ14:BF14"/>
    <mergeCell ref="C15:I15"/>
    <mergeCell ref="J15:P15"/>
    <mergeCell ref="Q15:W15"/>
    <mergeCell ref="X15:AD15"/>
    <mergeCell ref="AE15:AK15"/>
    <mergeCell ref="AL15:AR15"/>
    <mergeCell ref="AS15:AY15"/>
    <mergeCell ref="AZ15:BF15"/>
    <mergeCell ref="C14:I14"/>
    <mergeCell ref="J14:P14"/>
    <mergeCell ref="Q14:W14"/>
    <mergeCell ref="X14:AD14"/>
    <mergeCell ref="AE14:AK14"/>
    <mergeCell ref="AS18:AY18"/>
    <mergeCell ref="AZ18:BF18"/>
    <mergeCell ref="C16:I16"/>
    <mergeCell ref="J16:P16"/>
    <mergeCell ref="Q16:W16"/>
    <mergeCell ref="X16:AD16"/>
    <mergeCell ref="AE16:AK16"/>
    <mergeCell ref="C17:I17"/>
    <mergeCell ref="J17:P17"/>
    <mergeCell ref="Q17:W17"/>
    <mergeCell ref="X17:AD17"/>
    <mergeCell ref="AE17:AK17"/>
    <mergeCell ref="B2:BG2"/>
    <mergeCell ref="B3:BG3"/>
    <mergeCell ref="C18:I18"/>
    <mergeCell ref="J18:P18"/>
    <mergeCell ref="Q18:W18"/>
    <mergeCell ref="C21:I21"/>
    <mergeCell ref="J21:P21"/>
    <mergeCell ref="Q21:W21"/>
    <mergeCell ref="X21:AD21"/>
    <mergeCell ref="AE21:AK21"/>
    <mergeCell ref="AL21:AR21"/>
    <mergeCell ref="AS21:AY21"/>
    <mergeCell ref="AZ21:BF21"/>
    <mergeCell ref="C19:I19"/>
    <mergeCell ref="C20:I20"/>
    <mergeCell ref="X18:AD18"/>
    <mergeCell ref="AE18:AK18"/>
    <mergeCell ref="AL16:AR16"/>
    <mergeCell ref="AS16:AY16"/>
    <mergeCell ref="AZ16:BF16"/>
    <mergeCell ref="AL17:AR17"/>
    <mergeCell ref="AS17:AY17"/>
    <mergeCell ref="AZ17:BF17"/>
    <mergeCell ref="AL18:AR18"/>
  </mergeCells>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topLeftCell="A45" zoomScale="180" zoomScaleNormal="180" workbookViewId="0">
      <selection activeCell="S11" sqref="S11:AP11"/>
    </sheetView>
  </sheetViews>
  <sheetFormatPr defaultRowHeight="12.75" x14ac:dyDescent="0.2"/>
  <cols>
    <col min="1" max="60" width="1.7109375" customWidth="1"/>
  </cols>
  <sheetData>
    <row r="1" spans="1:60" ht="9.9499999999999993" customHeight="1" x14ac:dyDescent="0.2">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row>
    <row r="2" spans="1:60" ht="9.9499999999999993" customHeight="1" x14ac:dyDescent="0.2">
      <c r="A2" s="88"/>
      <c r="B2" s="296" t="s">
        <v>186</v>
      </c>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88"/>
    </row>
    <row r="3" spans="1:60" ht="9.9499999999999993" customHeight="1" x14ac:dyDescent="0.2">
      <c r="A3" s="88"/>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88"/>
    </row>
    <row r="4" spans="1:60" ht="9.9499999999999993" customHeight="1" x14ac:dyDescent="0.2">
      <c r="A4" s="88"/>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8"/>
    </row>
    <row r="5" spans="1:60" ht="9.9499999999999993" customHeight="1" x14ac:dyDescent="0.2">
      <c r="A5" s="88"/>
      <c r="B5" s="535" t="s">
        <v>133</v>
      </c>
      <c r="C5" s="536"/>
      <c r="D5" s="536"/>
      <c r="E5" s="536"/>
      <c r="F5" s="536"/>
      <c r="G5" s="536"/>
      <c r="H5" s="536"/>
      <c r="I5" s="536"/>
      <c r="J5" s="536"/>
      <c r="K5" s="536"/>
      <c r="L5" s="536"/>
      <c r="M5" s="536"/>
      <c r="N5" s="536"/>
      <c r="O5" s="536"/>
      <c r="P5" s="536"/>
      <c r="Q5" s="536"/>
      <c r="R5" s="536"/>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8"/>
    </row>
    <row r="6" spans="1:60" ht="9.9499999999999993" customHeight="1" x14ac:dyDescent="0.2">
      <c r="A6" s="88"/>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8"/>
    </row>
    <row r="7" spans="1:60" ht="9.9499999999999993" customHeight="1" x14ac:dyDescent="0.2">
      <c r="A7" s="88"/>
      <c r="BH7" s="88"/>
    </row>
    <row r="8" spans="1:60" ht="9.9499999999999993" customHeight="1" x14ac:dyDescent="0.2">
      <c r="A8" s="88"/>
      <c r="BH8" s="88"/>
    </row>
    <row r="9" spans="1:60" ht="9.9499999999999993" customHeight="1" x14ac:dyDescent="0.2">
      <c r="A9" s="88"/>
      <c r="BH9" s="88"/>
    </row>
    <row r="10" spans="1:60" ht="9.9499999999999993" customHeight="1" x14ac:dyDescent="0.2">
      <c r="A10" s="88"/>
      <c r="BH10" s="88"/>
    </row>
    <row r="11" spans="1:60" ht="9.9499999999999993" customHeight="1" x14ac:dyDescent="0.2">
      <c r="A11" s="88"/>
      <c r="S11" s="537" t="s">
        <v>187</v>
      </c>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BH11" s="88"/>
    </row>
    <row r="12" spans="1:60" ht="9.9499999999999993" customHeight="1" x14ac:dyDescent="0.2">
      <c r="A12" s="88"/>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BH12" s="88"/>
    </row>
    <row r="13" spans="1:60" ht="9.9499999999999993" customHeight="1" x14ac:dyDescent="0.2">
      <c r="A13" s="88"/>
      <c r="BH13" s="88"/>
    </row>
    <row r="14" spans="1:60" ht="9.9499999999999993" customHeight="1" x14ac:dyDescent="0.2">
      <c r="A14" s="88"/>
      <c r="B14" s="535" t="s">
        <v>188</v>
      </c>
      <c r="C14" s="535"/>
      <c r="D14" s="535"/>
      <c r="E14" s="535"/>
      <c r="F14" s="535"/>
      <c r="G14" s="535"/>
      <c r="H14" s="535"/>
      <c r="I14" s="535"/>
      <c r="J14" s="535"/>
      <c r="K14" s="535"/>
      <c r="L14" s="535"/>
      <c r="M14" s="535"/>
      <c r="BH14" s="88"/>
    </row>
    <row r="15" spans="1:60" ht="9.9499999999999993" customHeight="1" x14ac:dyDescent="0.2">
      <c r="A15" s="88"/>
      <c r="BH15" s="88"/>
    </row>
    <row r="16" spans="1:60" ht="9.9499999999999993" customHeight="1" x14ac:dyDescent="0.2">
      <c r="A16" s="88"/>
      <c r="BH16" s="88"/>
    </row>
    <row r="17" spans="1:60" ht="9.9499999999999993" customHeight="1" x14ac:dyDescent="0.2">
      <c r="A17" s="88"/>
      <c r="BH17" s="88"/>
    </row>
    <row r="18" spans="1:60" ht="9.9499999999999993" customHeight="1" x14ac:dyDescent="0.2">
      <c r="A18" s="88"/>
      <c r="BH18" s="88"/>
    </row>
    <row r="19" spans="1:60" ht="9.9499999999999993" customHeight="1" x14ac:dyDescent="0.2">
      <c r="A19" s="88"/>
      <c r="BH19" s="88"/>
    </row>
    <row r="20" spans="1:60" ht="9.9499999999999993" customHeight="1" x14ac:dyDescent="0.2">
      <c r="A20" s="88"/>
      <c r="BH20" s="88"/>
    </row>
    <row r="21" spans="1:60" ht="9.9499999999999993" customHeight="1" x14ac:dyDescent="0.2">
      <c r="A21" s="88"/>
      <c r="B21" s="539" t="s">
        <v>189</v>
      </c>
      <c r="C21" s="540"/>
      <c r="D21" s="540"/>
      <c r="E21" s="540"/>
      <c r="F21" s="540"/>
      <c r="G21" s="540"/>
      <c r="H21" s="540"/>
      <c r="I21" s="540"/>
      <c r="BH21" s="88"/>
    </row>
    <row r="22" spans="1:60" ht="9.75" customHeight="1" x14ac:dyDescent="0.2">
      <c r="A22" s="88"/>
      <c r="BH22" s="88"/>
    </row>
    <row r="23" spans="1:60" ht="9.9499999999999993" customHeight="1" x14ac:dyDescent="0.2">
      <c r="A23" s="88"/>
      <c r="B23" s="541" t="s">
        <v>190</v>
      </c>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BH23" s="88"/>
    </row>
    <row r="24" spans="1:60" ht="9.9499999999999993" customHeight="1" x14ac:dyDescent="0.2">
      <c r="A24" s="88"/>
      <c r="BH24" s="88"/>
    </row>
    <row r="25" spans="1:60" ht="9.9499999999999993" customHeight="1" x14ac:dyDescent="0.2">
      <c r="A25" s="88"/>
      <c r="C25" s="80"/>
      <c r="D25" s="114"/>
      <c r="E25" s="114"/>
      <c r="F25" s="114"/>
      <c r="G25" s="114"/>
      <c r="H25" s="114"/>
      <c r="I25" s="114"/>
      <c r="J25" s="114"/>
      <c r="K25" s="114"/>
      <c r="L25" s="114"/>
      <c r="M25" s="114"/>
      <c r="N25" s="114"/>
      <c r="O25" s="114"/>
      <c r="P25" s="347" t="s">
        <v>191</v>
      </c>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9"/>
      <c r="AU25" s="114"/>
      <c r="AV25" s="114"/>
      <c r="AW25" s="114"/>
      <c r="AX25" s="114"/>
      <c r="AY25" s="114"/>
      <c r="AZ25" s="114"/>
      <c r="BA25" s="114"/>
      <c r="BB25" s="114"/>
      <c r="BC25" s="114"/>
      <c r="BD25" s="114"/>
      <c r="BE25" s="114"/>
      <c r="BF25" s="114"/>
      <c r="BH25" s="88"/>
    </row>
    <row r="26" spans="1:60" ht="9.9499999999999993" customHeight="1" x14ac:dyDescent="0.2">
      <c r="A26" s="88"/>
      <c r="BH26" s="88"/>
    </row>
    <row r="27" spans="1:60" ht="9.9499999999999993" customHeight="1" x14ac:dyDescent="0.2">
      <c r="A27" s="88"/>
      <c r="B27" s="145" t="s">
        <v>192</v>
      </c>
      <c r="C27" s="145"/>
      <c r="D27" s="145"/>
      <c r="E27" s="145"/>
      <c r="F27" s="145"/>
      <c r="G27" s="145"/>
      <c r="H27" s="145"/>
      <c r="I27" s="145"/>
      <c r="J27" s="145"/>
      <c r="K27" s="145"/>
      <c r="L27" s="145"/>
      <c r="M27" s="145"/>
      <c r="N27" s="145"/>
      <c r="O27" s="145"/>
      <c r="P27" s="145"/>
      <c r="Q27" s="538">
        <v>220.14</v>
      </c>
      <c r="R27" s="538"/>
      <c r="S27" s="538"/>
      <c r="T27" s="538"/>
      <c r="U27" s="145" t="s">
        <v>193</v>
      </c>
      <c r="V27" s="145"/>
      <c r="W27" s="145"/>
      <c r="X27" s="145"/>
      <c r="Y27" s="145"/>
      <c r="Z27" s="145"/>
      <c r="AA27" s="145"/>
      <c r="AB27" s="145"/>
      <c r="AC27" s="145"/>
      <c r="AD27" s="145"/>
      <c r="AE27" s="145"/>
      <c r="AF27" s="538">
        <v>111.5</v>
      </c>
      <c r="AG27" s="538"/>
      <c r="AH27" s="538"/>
      <c r="AI27" s="538"/>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88"/>
    </row>
    <row r="28" spans="1:60" ht="9.9499999999999993" customHeight="1" x14ac:dyDescent="0.2">
      <c r="A28" s="88"/>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88"/>
    </row>
    <row r="29" spans="1:60" ht="9.9499999999999993" customHeight="1" x14ac:dyDescent="0.2">
      <c r="A29" s="88"/>
      <c r="BH29" s="88"/>
    </row>
    <row r="30" spans="1:60" ht="9.9499999999999993" customHeight="1" x14ac:dyDescent="0.2">
      <c r="A30" s="88"/>
      <c r="BH30" s="88"/>
    </row>
    <row r="31" spans="1:60" ht="9.9499999999999993" customHeight="1" x14ac:dyDescent="0.2">
      <c r="A31" s="88"/>
      <c r="BH31" s="88"/>
    </row>
    <row r="32" spans="1:60" ht="9.9499999999999993" customHeight="1" x14ac:dyDescent="0.2">
      <c r="A32" s="88"/>
      <c r="BH32" s="88"/>
    </row>
    <row r="33" spans="1:60" ht="9.9499999999999993" customHeight="1" x14ac:dyDescent="0.2">
      <c r="A33" s="88"/>
      <c r="BH33" s="88"/>
    </row>
    <row r="34" spans="1:60" ht="9.9499999999999993" customHeight="1" x14ac:dyDescent="0.2">
      <c r="A34" s="88"/>
      <c r="BH34" s="88"/>
    </row>
    <row r="35" spans="1:60" ht="9.9499999999999993" customHeight="1" x14ac:dyDescent="0.2">
      <c r="A35" s="88"/>
      <c r="BH35" s="88"/>
    </row>
    <row r="36" spans="1:60" ht="9.9499999999999993" customHeight="1" x14ac:dyDescent="0.2">
      <c r="A36" s="88"/>
      <c r="BH36" s="88"/>
    </row>
    <row r="37" spans="1:60" ht="9.9499999999999993" customHeight="1" x14ac:dyDescent="0.2">
      <c r="A37" s="88"/>
      <c r="BH37" s="88"/>
    </row>
    <row r="38" spans="1:60" ht="9.9499999999999993" customHeight="1" x14ac:dyDescent="0.2">
      <c r="A38" s="88"/>
      <c r="BH38" s="88"/>
    </row>
    <row r="39" spans="1:60" ht="9.9499999999999993" customHeight="1" x14ac:dyDescent="0.2">
      <c r="A39" s="88"/>
      <c r="BH39" s="88"/>
    </row>
    <row r="40" spans="1:60" ht="9.9499999999999993" customHeight="1" x14ac:dyDescent="0.2">
      <c r="A40" s="88"/>
      <c r="BH40" s="88"/>
    </row>
    <row r="41" spans="1:60" ht="9.9499999999999993" customHeight="1" x14ac:dyDescent="0.2">
      <c r="A41" s="88"/>
      <c r="BH41" s="88"/>
    </row>
    <row r="42" spans="1:60" ht="9.9499999999999993" customHeight="1" x14ac:dyDescent="0.2">
      <c r="A42" s="88"/>
      <c r="BH42" s="88"/>
    </row>
    <row r="43" spans="1:60" ht="9.9499999999999993" customHeight="1" x14ac:dyDescent="0.2">
      <c r="A43" s="88"/>
      <c r="BH43" s="88"/>
    </row>
    <row r="44" spans="1:60" ht="9.9499999999999993" customHeight="1" x14ac:dyDescent="0.2">
      <c r="A44" s="88"/>
      <c r="BH44" s="88"/>
    </row>
    <row r="45" spans="1:60" ht="9.9499999999999993" customHeight="1" x14ac:dyDescent="0.2">
      <c r="A45" s="88"/>
      <c r="BH45" s="88"/>
    </row>
    <row r="46" spans="1:60" ht="9.9499999999999993" customHeight="1" x14ac:dyDescent="0.2">
      <c r="A46" s="88"/>
      <c r="BH46" s="88"/>
    </row>
    <row r="47" spans="1:60" ht="9.9499999999999993" customHeight="1" x14ac:dyDescent="0.2">
      <c r="A47" s="88"/>
      <c r="BH47" s="88"/>
    </row>
    <row r="48" spans="1:60" ht="9.9499999999999993" customHeight="1" x14ac:dyDescent="0.2">
      <c r="A48" s="88"/>
      <c r="BH48" s="88"/>
    </row>
    <row r="49" spans="1:60" ht="9.9499999999999993" customHeight="1" x14ac:dyDescent="0.2">
      <c r="A49" s="88"/>
      <c r="BH49" s="88"/>
    </row>
    <row r="50" spans="1:60" ht="9.9499999999999993" customHeight="1" x14ac:dyDescent="0.2">
      <c r="A50" s="88"/>
      <c r="BH50" s="88"/>
    </row>
    <row r="51" spans="1:60" ht="9.9499999999999993" customHeight="1" x14ac:dyDescent="0.2">
      <c r="A51" s="88"/>
      <c r="BH51" s="88"/>
    </row>
    <row r="52" spans="1:60" ht="9.9499999999999993" customHeight="1" x14ac:dyDescent="0.2">
      <c r="A52" s="88"/>
      <c r="BH52" s="88"/>
    </row>
    <row r="53" spans="1:60" ht="9.9499999999999993" customHeight="1" x14ac:dyDescent="0.2">
      <c r="A53" s="88"/>
      <c r="BH53" s="88"/>
    </row>
    <row r="54" spans="1:60" ht="9.9499999999999993" customHeight="1" x14ac:dyDescent="0.2">
      <c r="A54" s="88"/>
      <c r="BH54" s="88"/>
    </row>
    <row r="55" spans="1:60" ht="9.9499999999999993" customHeight="1" x14ac:dyDescent="0.2">
      <c r="A55" s="88"/>
      <c r="BH55" s="88"/>
    </row>
    <row r="56" spans="1:60" ht="9.9499999999999993" customHeight="1" x14ac:dyDescent="0.2">
      <c r="A56" s="88"/>
      <c r="BH56" s="88"/>
    </row>
    <row r="57" spans="1:60" ht="9.9499999999999993" customHeight="1" x14ac:dyDescent="0.2">
      <c r="A57" s="88"/>
      <c r="BH57" s="88"/>
    </row>
    <row r="58" spans="1:60" ht="9.9499999999999993" customHeight="1" x14ac:dyDescent="0.2">
      <c r="A58" s="88"/>
      <c r="BH58" s="88"/>
    </row>
    <row r="59" spans="1:60" ht="9.9499999999999993" customHeight="1" x14ac:dyDescent="0.2">
      <c r="A59" s="88"/>
      <c r="BH59" s="88"/>
    </row>
    <row r="60" spans="1:60" ht="9.9499999999999993" customHeight="1" x14ac:dyDescent="0.2">
      <c r="A60" s="88"/>
      <c r="BH60" s="88"/>
    </row>
    <row r="61" spans="1:60" ht="9.9499999999999993" customHeight="1" x14ac:dyDescent="0.2">
      <c r="A61" s="88"/>
      <c r="BH61" s="88"/>
    </row>
    <row r="62" spans="1:60" ht="9.9499999999999993" customHeight="1" x14ac:dyDescent="0.2">
      <c r="A62" s="88"/>
      <c r="BH62" s="88"/>
    </row>
    <row r="63" spans="1:60" ht="9.9499999999999993" customHeight="1" x14ac:dyDescent="0.2">
      <c r="A63" s="88"/>
      <c r="BH63" s="88"/>
    </row>
    <row r="64" spans="1:60" ht="9.9499999999999993" customHeight="1" x14ac:dyDescent="0.2">
      <c r="A64" s="88"/>
      <c r="BH64" s="88"/>
    </row>
    <row r="65" spans="1:60" ht="9.9499999999999993" customHeight="1" x14ac:dyDescent="0.2">
      <c r="A65" s="88"/>
      <c r="BH65" s="88"/>
    </row>
    <row r="66" spans="1:60" ht="9.9499999999999993" customHeight="1" x14ac:dyDescent="0.2">
      <c r="A66" s="88"/>
      <c r="BH66" s="88"/>
    </row>
    <row r="67" spans="1:60" ht="9.9499999999999993" customHeight="1" x14ac:dyDescent="0.2">
      <c r="A67" s="88"/>
      <c r="BH67" s="88"/>
    </row>
    <row r="68" spans="1:60" ht="9.9499999999999993" customHeight="1" x14ac:dyDescent="0.2">
      <c r="A68" s="88"/>
      <c r="BH68" s="88"/>
    </row>
    <row r="69" spans="1:60" ht="9.9499999999999993" customHeight="1" x14ac:dyDescent="0.2">
      <c r="A69" s="88"/>
      <c r="BH69" s="88"/>
    </row>
    <row r="70" spans="1:60" ht="9.9499999999999993" customHeight="1" x14ac:dyDescent="0.2">
      <c r="A70" s="88"/>
      <c r="BH70" s="88"/>
    </row>
    <row r="71" spans="1:60" ht="9.9499999999999993" customHeight="1" x14ac:dyDescent="0.2">
      <c r="A71" s="88"/>
      <c r="BH71" s="88"/>
    </row>
    <row r="72" spans="1:60" ht="9.9499999999999993" customHeight="1" x14ac:dyDescent="0.2">
      <c r="A72" s="88"/>
      <c r="BH72" s="88"/>
    </row>
    <row r="73" spans="1:60" ht="9.9499999999999993" customHeight="1" x14ac:dyDescent="0.2">
      <c r="A73" s="88"/>
      <c r="BH73" s="88"/>
    </row>
    <row r="74" spans="1:60" ht="9.9499999999999993" customHeight="1" x14ac:dyDescent="0.2">
      <c r="A74" s="88"/>
      <c r="BH74" s="88"/>
    </row>
    <row r="75" spans="1:60" ht="9.9499999999999993" customHeight="1" x14ac:dyDescent="0.2">
      <c r="A75" s="88"/>
      <c r="BH75" s="88"/>
    </row>
    <row r="76" spans="1:60" ht="9.9499999999999993" customHeight="1" x14ac:dyDescent="0.2">
      <c r="A76" s="88"/>
      <c r="BH76" s="88"/>
    </row>
    <row r="77" spans="1:60" ht="9.9499999999999993" customHeight="1" x14ac:dyDescent="0.2">
      <c r="A77" s="88"/>
      <c r="BH77" s="88"/>
    </row>
    <row r="78" spans="1:60" ht="9.9499999999999993" customHeight="1" x14ac:dyDescent="0.2">
      <c r="A78" s="88"/>
      <c r="BH78" s="88"/>
    </row>
    <row r="79" spans="1:60" ht="9.9499999999999993" customHeight="1" x14ac:dyDescent="0.2">
      <c r="A79" s="88"/>
      <c r="BH79" s="88"/>
    </row>
    <row r="80" spans="1:60" ht="9.9499999999999993" customHeight="1" x14ac:dyDescent="0.2">
      <c r="A80" s="88"/>
      <c r="BH80" s="88"/>
    </row>
    <row r="81" spans="1:60" ht="9.9499999999999993" customHeight="1" x14ac:dyDescent="0.2">
      <c r="A81" s="88"/>
      <c r="BH81" s="88"/>
    </row>
    <row r="82" spans="1:60" ht="9.9499999999999993" customHeight="1" x14ac:dyDescent="0.2">
      <c r="A82" s="88"/>
      <c r="BH82" s="88"/>
    </row>
    <row r="83" spans="1:60" ht="9.9499999999999993" customHeight="1" x14ac:dyDescent="0.2">
      <c r="A83" s="88"/>
      <c r="BH83" s="88"/>
    </row>
    <row r="84" spans="1:60" ht="9.9499999999999993" customHeight="1" x14ac:dyDescent="0.2">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row>
  </sheetData>
  <mergeCells count="9">
    <mergeCell ref="B2:BG3"/>
    <mergeCell ref="B5:R5"/>
    <mergeCell ref="S11:AP11"/>
    <mergeCell ref="P25:AT25"/>
    <mergeCell ref="Q27:T27"/>
    <mergeCell ref="AF27:AI27"/>
    <mergeCell ref="B14:M14"/>
    <mergeCell ref="B21:I21"/>
    <mergeCell ref="B23:AG23"/>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87"/>
  <sheetViews>
    <sheetView zoomScale="170" zoomScaleNormal="170" workbookViewId="0">
      <selection activeCell="BK19" sqref="BK19"/>
    </sheetView>
  </sheetViews>
  <sheetFormatPr defaultRowHeight="12.75" x14ac:dyDescent="0.2"/>
  <cols>
    <col min="1" max="62" width="1.7109375" customWidth="1"/>
  </cols>
  <sheetData>
    <row r="1" spans="1:62" ht="9.75" customHeight="1" x14ac:dyDescent="0.2">
      <c r="A1" s="88"/>
      <c r="B1" s="88"/>
      <c r="C1" s="88"/>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88"/>
      <c r="BI1" s="88"/>
      <c r="BJ1" s="88"/>
    </row>
    <row r="2" spans="1:62" ht="15" x14ac:dyDescent="0.2">
      <c r="A2" s="88"/>
      <c r="D2" s="546" t="s">
        <v>199</v>
      </c>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J2" s="88"/>
    </row>
    <row r="3" spans="1:62" ht="12.75" customHeight="1" x14ac:dyDescent="0.2">
      <c r="A3" s="88"/>
      <c r="D3" s="545" t="s">
        <v>202</v>
      </c>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J3" s="88"/>
    </row>
    <row r="4" spans="1:62" ht="12.75" customHeight="1" x14ac:dyDescent="0.2">
      <c r="A4" s="88"/>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J4" s="88"/>
    </row>
    <row r="5" spans="1:62" ht="9.9499999999999993" customHeight="1" x14ac:dyDescent="0.2">
      <c r="A5" s="88"/>
      <c r="D5" s="542" t="s">
        <v>201</v>
      </c>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4"/>
      <c r="BJ5" s="88"/>
    </row>
    <row r="6" spans="1:62" ht="9.9499999999999993" customHeight="1" x14ac:dyDescent="0.2">
      <c r="A6" s="88"/>
      <c r="D6" s="452" t="s">
        <v>133</v>
      </c>
      <c r="E6" s="453"/>
      <c r="F6" s="453"/>
      <c r="G6" s="453"/>
      <c r="H6" s="453"/>
      <c r="I6" s="453"/>
      <c r="J6" s="453"/>
      <c r="K6" s="453"/>
      <c r="L6" s="454"/>
      <c r="M6" s="427" t="s">
        <v>134</v>
      </c>
      <c r="N6" s="428"/>
      <c r="O6" s="428"/>
      <c r="P6" s="428"/>
      <c r="Q6" s="428"/>
      <c r="R6" s="428"/>
      <c r="S6" s="428"/>
      <c r="T6" s="429"/>
      <c r="U6" s="397"/>
      <c r="V6" s="398"/>
      <c r="W6" s="398"/>
      <c r="X6" s="398"/>
      <c r="Y6" s="398"/>
      <c r="Z6" s="398"/>
      <c r="AA6" s="398"/>
      <c r="AB6" s="398"/>
      <c r="AC6" s="398"/>
      <c r="AD6" s="398"/>
      <c r="AE6" s="398"/>
      <c r="AF6" s="398"/>
      <c r="AG6" s="399"/>
      <c r="AH6" s="427" t="s">
        <v>139</v>
      </c>
      <c r="AI6" s="428"/>
      <c r="AJ6" s="428"/>
      <c r="AK6" s="428"/>
      <c r="AL6" s="428"/>
      <c r="AM6" s="428"/>
      <c r="AN6" s="428"/>
      <c r="AO6" s="428"/>
      <c r="AP6" s="429"/>
      <c r="AQ6" s="415"/>
      <c r="AR6" s="416"/>
      <c r="AS6" s="416"/>
      <c r="AT6" s="416"/>
      <c r="AU6" s="416"/>
      <c r="AV6" s="416"/>
      <c r="AW6" s="416"/>
      <c r="AX6" s="416"/>
      <c r="AY6" s="416"/>
      <c r="AZ6" s="416"/>
      <c r="BA6" s="416"/>
      <c r="BB6" s="416"/>
      <c r="BC6" s="416"/>
      <c r="BD6" s="416"/>
      <c r="BE6" s="416"/>
      <c r="BF6" s="416"/>
      <c r="BG6" s="417"/>
      <c r="BJ6" s="88"/>
    </row>
    <row r="7" spans="1:62" ht="9.9499999999999993" customHeight="1" x14ac:dyDescent="0.2">
      <c r="A7" s="88"/>
      <c r="D7" s="458"/>
      <c r="E7" s="459"/>
      <c r="F7" s="459"/>
      <c r="G7" s="459"/>
      <c r="H7" s="459"/>
      <c r="I7" s="459"/>
      <c r="J7" s="459"/>
      <c r="K7" s="459"/>
      <c r="L7" s="460"/>
      <c r="M7" s="462" t="s">
        <v>140</v>
      </c>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4"/>
      <c r="AQ7" s="397"/>
      <c r="AR7" s="398"/>
      <c r="AS7" s="398"/>
      <c r="AT7" s="398"/>
      <c r="AU7" s="398"/>
      <c r="AV7" s="398"/>
      <c r="AW7" s="398"/>
      <c r="AX7" s="398"/>
      <c r="AY7" s="399"/>
      <c r="AZ7" s="397"/>
      <c r="BA7" s="398"/>
      <c r="BB7" s="398"/>
      <c r="BC7" s="398"/>
      <c r="BD7" s="398"/>
      <c r="BE7" s="398"/>
      <c r="BF7" s="398"/>
      <c r="BG7" s="399"/>
      <c r="BJ7" s="88"/>
    </row>
    <row r="8" spans="1:62" ht="9.9499999999999993" customHeight="1" x14ac:dyDescent="0.2">
      <c r="A8" s="88"/>
      <c r="D8" s="452" t="s">
        <v>76</v>
      </c>
      <c r="E8" s="453"/>
      <c r="F8" s="453"/>
      <c r="G8" s="453"/>
      <c r="H8" s="453"/>
      <c r="I8" s="453"/>
      <c r="J8" s="453"/>
      <c r="K8" s="453"/>
      <c r="L8" s="454"/>
      <c r="M8" s="419" t="s">
        <v>141</v>
      </c>
      <c r="N8" s="420"/>
      <c r="O8" s="420"/>
      <c r="P8" s="420"/>
      <c r="Q8" s="420"/>
      <c r="R8" s="420"/>
      <c r="S8" s="420"/>
      <c r="T8" s="420"/>
      <c r="U8" s="420"/>
      <c r="V8" s="420"/>
      <c r="W8" s="420"/>
      <c r="X8" s="420"/>
      <c r="Y8" s="420"/>
      <c r="Z8" s="420"/>
      <c r="AA8" s="420"/>
      <c r="AB8" s="420"/>
      <c r="AC8" s="420"/>
      <c r="AD8" s="420"/>
      <c r="AE8" s="420"/>
      <c r="AF8" s="420"/>
      <c r="AG8" s="461"/>
      <c r="AH8" s="430">
        <v>1</v>
      </c>
      <c r="AI8" s="422"/>
      <c r="AJ8" s="422"/>
      <c r="AK8" s="422"/>
      <c r="AL8" s="422"/>
      <c r="AM8" s="423"/>
      <c r="AN8" s="427" t="s">
        <v>144</v>
      </c>
      <c r="AO8" s="428"/>
      <c r="AP8" s="428"/>
      <c r="AQ8" s="428"/>
      <c r="AR8" s="428"/>
      <c r="AS8" s="428"/>
      <c r="AT8" s="428"/>
      <c r="AU8" s="428"/>
      <c r="AV8" s="428"/>
      <c r="AW8" s="428"/>
      <c r="AX8" s="428"/>
      <c r="AY8" s="429"/>
      <c r="AZ8" s="412">
        <v>10</v>
      </c>
      <c r="BA8" s="413"/>
      <c r="BB8" s="413"/>
      <c r="BC8" s="413"/>
      <c r="BD8" s="413"/>
      <c r="BE8" s="413"/>
      <c r="BF8" s="413"/>
      <c r="BG8" s="414"/>
      <c r="BJ8" s="88"/>
    </row>
    <row r="9" spans="1:62" ht="9.9499999999999993" customHeight="1" x14ac:dyDescent="0.2">
      <c r="A9" s="88"/>
      <c r="D9" s="455"/>
      <c r="E9" s="456"/>
      <c r="F9" s="456"/>
      <c r="G9" s="456"/>
      <c r="H9" s="456"/>
      <c r="I9" s="456"/>
      <c r="J9" s="456"/>
      <c r="K9" s="456"/>
      <c r="L9" s="457"/>
      <c r="M9" s="419" t="s">
        <v>142</v>
      </c>
      <c r="N9" s="420"/>
      <c r="O9" s="420"/>
      <c r="P9" s="420"/>
      <c r="Q9" s="420"/>
      <c r="R9" s="420"/>
      <c r="S9" s="420"/>
      <c r="T9" s="420"/>
      <c r="U9" s="420"/>
      <c r="V9" s="420"/>
      <c r="W9" s="420"/>
      <c r="X9" s="420"/>
      <c r="Y9" s="420"/>
      <c r="Z9" s="420"/>
      <c r="AA9" s="420"/>
      <c r="AB9" s="420"/>
      <c r="AC9" s="420"/>
      <c r="AD9" s="420"/>
      <c r="AE9" s="420"/>
      <c r="AF9" s="420"/>
      <c r="AG9" s="461"/>
      <c r="AH9" s="430">
        <v>0.9</v>
      </c>
      <c r="AI9" s="422"/>
      <c r="AJ9" s="422"/>
      <c r="AK9" s="422"/>
      <c r="AL9" s="422"/>
      <c r="AM9" s="423"/>
      <c r="AN9" s="427" t="s">
        <v>145</v>
      </c>
      <c r="AO9" s="428"/>
      <c r="AP9" s="428"/>
      <c r="AQ9" s="428"/>
      <c r="AR9" s="428"/>
      <c r="AS9" s="428"/>
      <c r="AT9" s="428"/>
      <c r="AU9" s="428"/>
      <c r="AV9" s="428"/>
      <c r="AW9" s="428"/>
      <c r="AX9" s="428"/>
      <c r="AY9" s="429"/>
      <c r="AZ9" s="412">
        <v>20</v>
      </c>
      <c r="BA9" s="413"/>
      <c r="BB9" s="413"/>
      <c r="BC9" s="413"/>
      <c r="BD9" s="413"/>
      <c r="BE9" s="413"/>
      <c r="BF9" s="413"/>
      <c r="BG9" s="414"/>
      <c r="BJ9" s="88"/>
    </row>
    <row r="10" spans="1:62" ht="9.9499999999999993" customHeight="1" x14ac:dyDescent="0.2">
      <c r="A10" s="88"/>
      <c r="D10" s="458"/>
      <c r="E10" s="459"/>
      <c r="F10" s="459"/>
      <c r="G10" s="459"/>
      <c r="H10" s="459"/>
      <c r="I10" s="459"/>
      <c r="J10" s="459"/>
      <c r="K10" s="459"/>
      <c r="L10" s="460"/>
      <c r="M10" s="419" t="s">
        <v>143</v>
      </c>
      <c r="N10" s="420"/>
      <c r="O10" s="420"/>
      <c r="P10" s="420"/>
      <c r="Q10" s="420"/>
      <c r="R10" s="420"/>
      <c r="S10" s="420"/>
      <c r="T10" s="420"/>
      <c r="U10" s="420"/>
      <c r="V10" s="420"/>
      <c r="W10" s="420"/>
      <c r="X10" s="420"/>
      <c r="Y10" s="420"/>
      <c r="Z10" s="420"/>
      <c r="AA10" s="420"/>
      <c r="AB10" s="420"/>
      <c r="AC10" s="420"/>
      <c r="AD10" s="420"/>
      <c r="AE10" s="420"/>
      <c r="AF10" s="420"/>
      <c r="AG10" s="461"/>
      <c r="AH10" s="430">
        <v>0.75</v>
      </c>
      <c r="AI10" s="422"/>
      <c r="AJ10" s="422"/>
      <c r="AK10" s="422"/>
      <c r="AL10" s="422"/>
      <c r="AM10" s="423"/>
      <c r="AN10" s="427" t="s">
        <v>146</v>
      </c>
      <c r="AO10" s="428"/>
      <c r="AP10" s="428"/>
      <c r="AQ10" s="428"/>
      <c r="AR10" s="428"/>
      <c r="AS10" s="428"/>
      <c r="AT10" s="428"/>
      <c r="AU10" s="428"/>
      <c r="AV10" s="428"/>
      <c r="AW10" s="428"/>
      <c r="AX10" s="428"/>
      <c r="AY10" s="429"/>
      <c r="AZ10" s="412">
        <v>30</v>
      </c>
      <c r="BA10" s="413"/>
      <c r="BB10" s="413"/>
      <c r="BC10" s="413"/>
      <c r="BD10" s="413"/>
      <c r="BE10" s="413"/>
      <c r="BF10" s="413"/>
      <c r="BG10" s="414"/>
      <c r="BJ10" s="88"/>
    </row>
    <row r="11" spans="1:62" ht="9.9499999999999993" customHeight="1" x14ac:dyDescent="0.2">
      <c r="A11" s="88"/>
      <c r="D11" s="449" t="s">
        <v>135</v>
      </c>
      <c r="E11" s="450"/>
      <c r="F11" s="450"/>
      <c r="G11" s="450"/>
      <c r="H11" s="450"/>
      <c r="I11" s="450"/>
      <c r="J11" s="450"/>
      <c r="K11" s="450"/>
      <c r="L11" s="451"/>
      <c r="M11" s="424" t="s">
        <v>51</v>
      </c>
      <c r="N11" s="425"/>
      <c r="O11" s="425"/>
      <c r="P11" s="425"/>
      <c r="Q11" s="425"/>
      <c r="R11" s="426"/>
      <c r="S11" s="424" t="s">
        <v>147</v>
      </c>
      <c r="T11" s="425"/>
      <c r="U11" s="425"/>
      <c r="V11" s="425"/>
      <c r="W11" s="426"/>
      <c r="X11" s="424" t="s">
        <v>148</v>
      </c>
      <c r="Y11" s="425"/>
      <c r="Z11" s="425"/>
      <c r="AA11" s="425"/>
      <c r="AB11" s="425"/>
      <c r="AC11" s="425"/>
      <c r="AD11" s="425"/>
      <c r="AE11" s="425"/>
      <c r="AF11" s="425"/>
      <c r="AG11" s="426"/>
      <c r="AH11" s="424" t="s">
        <v>149</v>
      </c>
      <c r="AI11" s="425"/>
      <c r="AJ11" s="425"/>
      <c r="AK11" s="425"/>
      <c r="AL11" s="425"/>
      <c r="AM11" s="425"/>
      <c r="AN11" s="425"/>
      <c r="AO11" s="425"/>
      <c r="AP11" s="426"/>
      <c r="AQ11" s="424" t="s">
        <v>150</v>
      </c>
      <c r="AR11" s="425"/>
      <c r="AS11" s="425"/>
      <c r="AT11" s="425"/>
      <c r="AU11" s="425"/>
      <c r="AV11" s="425"/>
      <c r="AW11" s="425"/>
      <c r="AX11" s="425"/>
      <c r="AY11" s="426"/>
      <c r="AZ11" s="424"/>
      <c r="BA11" s="425"/>
      <c r="BB11" s="425"/>
      <c r="BC11" s="425"/>
      <c r="BD11" s="425"/>
      <c r="BE11" s="425"/>
      <c r="BF11" s="425"/>
      <c r="BG11" s="426"/>
      <c r="BJ11" s="88"/>
    </row>
    <row r="12" spans="1:62" ht="9.9499999999999993" customHeight="1" x14ac:dyDescent="0.2">
      <c r="A12" s="88"/>
      <c r="D12" s="440" t="s">
        <v>136</v>
      </c>
      <c r="E12" s="441"/>
      <c r="F12" s="441"/>
      <c r="G12" s="441"/>
      <c r="H12" s="441"/>
      <c r="I12" s="441"/>
      <c r="J12" s="441"/>
      <c r="K12" s="441"/>
      <c r="L12" s="442"/>
      <c r="M12" s="434">
        <v>105</v>
      </c>
      <c r="N12" s="435"/>
      <c r="O12" s="435"/>
      <c r="P12" s="435"/>
      <c r="Q12" s="435"/>
      <c r="R12" s="436"/>
      <c r="S12" s="443">
        <v>44531</v>
      </c>
      <c r="T12" s="444"/>
      <c r="U12" s="444"/>
      <c r="V12" s="444"/>
      <c r="W12" s="445"/>
      <c r="X12" s="446">
        <v>1200000</v>
      </c>
      <c r="Y12" s="447"/>
      <c r="Z12" s="447"/>
      <c r="AA12" s="447"/>
      <c r="AB12" s="447"/>
      <c r="AC12" s="447"/>
      <c r="AD12" s="447"/>
      <c r="AE12" s="447"/>
      <c r="AF12" s="447"/>
      <c r="AG12" s="448"/>
      <c r="AH12" s="446">
        <v>450000</v>
      </c>
      <c r="AI12" s="447"/>
      <c r="AJ12" s="447"/>
      <c r="AK12" s="447"/>
      <c r="AL12" s="447"/>
      <c r="AM12" s="447"/>
      <c r="AN12" s="447"/>
      <c r="AO12" s="447"/>
      <c r="AP12" s="448"/>
      <c r="AQ12" s="446">
        <f>X12-AH12</f>
        <v>750000</v>
      </c>
      <c r="AR12" s="447"/>
      <c r="AS12" s="447"/>
      <c r="AT12" s="447"/>
      <c r="AU12" s="447"/>
      <c r="AV12" s="447"/>
      <c r="AW12" s="447"/>
      <c r="AX12" s="447"/>
      <c r="AY12" s="448"/>
      <c r="AZ12" s="424"/>
      <c r="BA12" s="425"/>
      <c r="BB12" s="425"/>
      <c r="BC12" s="425"/>
      <c r="BD12" s="425"/>
      <c r="BE12" s="425"/>
      <c r="BF12" s="425"/>
      <c r="BG12" s="426"/>
      <c r="BJ12" s="88"/>
    </row>
    <row r="13" spans="1:62" ht="9.9499999999999993" customHeight="1" x14ac:dyDescent="0.2">
      <c r="A13" s="88"/>
      <c r="D13" s="424" t="s">
        <v>151</v>
      </c>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6"/>
      <c r="BJ13" s="88"/>
    </row>
    <row r="14" spans="1:62" ht="9.9499999999999993" customHeight="1" x14ac:dyDescent="0.2">
      <c r="A14" s="88"/>
      <c r="D14" s="424" t="s">
        <v>152</v>
      </c>
      <c r="E14" s="425"/>
      <c r="F14" s="425"/>
      <c r="G14" s="425"/>
      <c r="H14" s="425"/>
      <c r="I14" s="425"/>
      <c r="J14" s="425"/>
      <c r="K14" s="425"/>
      <c r="L14" s="425"/>
      <c r="M14" s="425"/>
      <c r="N14" s="425"/>
      <c r="O14" s="425"/>
      <c r="P14" s="425"/>
      <c r="Q14" s="425"/>
      <c r="R14" s="425"/>
      <c r="S14" s="426"/>
      <c r="T14" s="424" t="s">
        <v>41</v>
      </c>
      <c r="U14" s="425"/>
      <c r="V14" s="425"/>
      <c r="W14" s="425"/>
      <c r="X14" s="426"/>
      <c r="Y14" s="424" t="s">
        <v>42</v>
      </c>
      <c r="Z14" s="425"/>
      <c r="AA14" s="425"/>
      <c r="AB14" s="425"/>
      <c r="AC14" s="426"/>
      <c r="AD14" s="424" t="s">
        <v>42</v>
      </c>
      <c r="AE14" s="425"/>
      <c r="AF14" s="425"/>
      <c r="AG14" s="425"/>
      <c r="AH14" s="426"/>
      <c r="AI14" s="424" t="s">
        <v>44</v>
      </c>
      <c r="AJ14" s="425"/>
      <c r="AK14" s="425"/>
      <c r="AL14" s="425"/>
      <c r="AM14" s="426"/>
      <c r="AN14" s="424" t="s">
        <v>45</v>
      </c>
      <c r="AO14" s="425"/>
      <c r="AP14" s="425"/>
      <c r="AQ14" s="425"/>
      <c r="AR14" s="426"/>
      <c r="AS14" s="424" t="s">
        <v>46</v>
      </c>
      <c r="AT14" s="425"/>
      <c r="AU14" s="425"/>
      <c r="AV14" s="425"/>
      <c r="AW14" s="426"/>
      <c r="AX14" s="424" t="s">
        <v>47</v>
      </c>
      <c r="AY14" s="425"/>
      <c r="AZ14" s="425"/>
      <c r="BA14" s="425"/>
      <c r="BB14" s="426"/>
      <c r="BC14" s="424" t="s">
        <v>49</v>
      </c>
      <c r="BD14" s="425"/>
      <c r="BE14" s="425"/>
      <c r="BF14" s="425"/>
      <c r="BG14" s="426"/>
      <c r="BJ14" s="88"/>
    </row>
    <row r="15" spans="1:62" ht="9.9499999999999993" customHeight="1" x14ac:dyDescent="0.2">
      <c r="A15" s="88"/>
      <c r="D15" s="424" t="s">
        <v>51</v>
      </c>
      <c r="E15" s="425"/>
      <c r="F15" s="425"/>
      <c r="G15" s="425"/>
      <c r="H15" s="425"/>
      <c r="I15" s="425"/>
      <c r="J15" s="425"/>
      <c r="K15" s="425"/>
      <c r="L15" s="425"/>
      <c r="M15" s="425"/>
      <c r="N15" s="425"/>
      <c r="O15" s="425"/>
      <c r="P15" s="425"/>
      <c r="Q15" s="425"/>
      <c r="R15" s="425"/>
      <c r="S15" s="426"/>
      <c r="T15" s="434">
        <v>10</v>
      </c>
      <c r="U15" s="435"/>
      <c r="V15" s="435"/>
      <c r="W15" s="435"/>
      <c r="X15" s="436"/>
      <c r="Y15" s="434">
        <v>20</v>
      </c>
      <c r="Z15" s="435"/>
      <c r="AA15" s="435"/>
      <c r="AB15" s="435"/>
      <c r="AC15" s="436"/>
      <c r="AD15" s="434">
        <v>30</v>
      </c>
      <c r="AE15" s="435"/>
      <c r="AF15" s="435"/>
      <c r="AG15" s="435"/>
      <c r="AH15" s="436"/>
      <c r="AI15" s="434">
        <v>40</v>
      </c>
      <c r="AJ15" s="435"/>
      <c r="AK15" s="435"/>
      <c r="AL15" s="435"/>
      <c r="AM15" s="436"/>
      <c r="AN15" s="434">
        <v>50</v>
      </c>
      <c r="AO15" s="435"/>
      <c r="AP15" s="435"/>
      <c r="AQ15" s="435"/>
      <c r="AR15" s="436"/>
      <c r="AS15" s="434">
        <v>60</v>
      </c>
      <c r="AT15" s="435"/>
      <c r="AU15" s="435"/>
      <c r="AV15" s="435"/>
      <c r="AW15" s="436"/>
      <c r="AX15" s="434">
        <v>70</v>
      </c>
      <c r="AY15" s="435"/>
      <c r="AZ15" s="435"/>
      <c r="BA15" s="435"/>
      <c r="BB15" s="436"/>
      <c r="BC15" s="434">
        <v>80</v>
      </c>
      <c r="BD15" s="435"/>
      <c r="BE15" s="435"/>
      <c r="BF15" s="435"/>
      <c r="BG15" s="436"/>
      <c r="BJ15" s="88"/>
    </row>
    <row r="16" spans="1:62" ht="9.9499999999999993" customHeight="1" x14ac:dyDescent="0.2">
      <c r="A16" s="88"/>
      <c r="D16" s="424" t="s">
        <v>137</v>
      </c>
      <c r="E16" s="425"/>
      <c r="F16" s="425"/>
      <c r="G16" s="425"/>
      <c r="H16" s="425"/>
      <c r="I16" s="425"/>
      <c r="J16" s="425"/>
      <c r="K16" s="425"/>
      <c r="L16" s="425"/>
      <c r="M16" s="425"/>
      <c r="N16" s="425"/>
      <c r="O16" s="425"/>
      <c r="P16" s="425"/>
      <c r="Q16" s="425"/>
      <c r="R16" s="425"/>
      <c r="S16" s="426"/>
      <c r="T16" s="437">
        <v>1</v>
      </c>
      <c r="U16" s="438"/>
      <c r="V16" s="438"/>
      <c r="W16" s="438"/>
      <c r="X16" s="439"/>
      <c r="Y16" s="437">
        <v>0.95</v>
      </c>
      <c r="Z16" s="438"/>
      <c r="AA16" s="438"/>
      <c r="AB16" s="438"/>
      <c r="AC16" s="439"/>
      <c r="AD16" s="437">
        <v>0.75</v>
      </c>
      <c r="AE16" s="438"/>
      <c r="AF16" s="438"/>
      <c r="AG16" s="438"/>
      <c r="AH16" s="439"/>
      <c r="AI16" s="437">
        <v>0.55000000000000004</v>
      </c>
      <c r="AJ16" s="438"/>
      <c r="AK16" s="438"/>
      <c r="AL16" s="438"/>
      <c r="AM16" s="439"/>
      <c r="AN16" s="437">
        <v>0.5</v>
      </c>
      <c r="AO16" s="438"/>
      <c r="AP16" s="438"/>
      <c r="AQ16" s="438"/>
      <c r="AR16" s="439"/>
      <c r="AS16" s="437">
        <v>0.4</v>
      </c>
      <c r="AT16" s="438"/>
      <c r="AU16" s="438"/>
      <c r="AV16" s="438"/>
      <c r="AW16" s="439"/>
      <c r="AX16" s="437">
        <v>0.3</v>
      </c>
      <c r="AY16" s="438"/>
      <c r="AZ16" s="438"/>
      <c r="BA16" s="438"/>
      <c r="BB16" s="439"/>
      <c r="BC16" s="437">
        <v>0.2</v>
      </c>
      <c r="BD16" s="438"/>
      <c r="BE16" s="438"/>
      <c r="BF16" s="438"/>
      <c r="BG16" s="439"/>
      <c r="BJ16" s="88"/>
    </row>
    <row r="17" spans="1:62" ht="9.9499999999999993" customHeight="1" x14ac:dyDescent="0.2">
      <c r="A17" s="88"/>
      <c r="D17" s="149"/>
      <c r="E17" s="149"/>
      <c r="F17" s="149"/>
      <c r="G17" s="149"/>
      <c r="H17" s="149"/>
      <c r="I17" s="149"/>
      <c r="J17" s="149"/>
      <c r="K17" s="149"/>
      <c r="L17" s="149"/>
      <c r="M17" s="149"/>
      <c r="N17" s="149"/>
      <c r="O17" s="149"/>
      <c r="P17" s="149"/>
      <c r="Q17" s="149"/>
      <c r="R17" s="149"/>
      <c r="S17" s="149"/>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J17" s="88"/>
    </row>
    <row r="18" spans="1:62" ht="9.9499999999999993" customHeight="1" x14ac:dyDescent="0.2">
      <c r="A18" s="88"/>
      <c r="D18" s="424" t="s">
        <v>203</v>
      </c>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6"/>
      <c r="BJ18" s="88"/>
    </row>
    <row r="19" spans="1:62" ht="9.9499999999999993" customHeight="1" x14ac:dyDescent="0.2">
      <c r="A19" s="88"/>
      <c r="D19" s="427" t="s">
        <v>205</v>
      </c>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9"/>
      <c r="AX19" s="430">
        <f>(T15*T16+Y15*Y16+AD15*AD16+AI15*AI16+AN15*AN16+AS15*AS16+AX15*AX16+BC15*BC16)/(T15+Y15+AD15+AI15+AN15+AS15+AX15+BC15)</f>
        <v>0.44305555555555554</v>
      </c>
      <c r="AY19" s="422"/>
      <c r="AZ19" s="422"/>
      <c r="BA19" s="422"/>
      <c r="BB19" s="422"/>
      <c r="BC19" s="422"/>
      <c r="BD19" s="422"/>
      <c r="BE19" s="422"/>
      <c r="BF19" s="422"/>
      <c r="BG19" s="423"/>
      <c r="BJ19" s="88"/>
    </row>
    <row r="20" spans="1:62" ht="9.9499999999999993" customHeight="1" x14ac:dyDescent="0.2">
      <c r="A20" s="88"/>
      <c r="D20" s="431" t="s">
        <v>204</v>
      </c>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3"/>
      <c r="AX20" s="430">
        <f>(AH8*AZ8+AH9*AZ9+AH10*AZ10)/(AZ8+AZ9+AZ10)</f>
        <v>0.84166666666666667</v>
      </c>
      <c r="AY20" s="422"/>
      <c r="AZ20" s="422"/>
      <c r="BA20" s="422"/>
      <c r="BB20" s="422"/>
      <c r="BC20" s="422"/>
      <c r="BD20" s="422"/>
      <c r="BE20" s="422"/>
      <c r="BF20" s="422"/>
      <c r="BG20" s="423"/>
      <c r="BJ20" s="88"/>
    </row>
    <row r="21" spans="1:62" ht="9.9499999999999993" customHeight="1" x14ac:dyDescent="0.2">
      <c r="A21" s="88"/>
      <c r="D21" s="419" t="s">
        <v>200</v>
      </c>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1"/>
      <c r="AJ21" s="421"/>
      <c r="AK21" s="421"/>
      <c r="AL21" s="128"/>
      <c r="AM21" s="128"/>
      <c r="AN21" s="128"/>
      <c r="AO21" s="128"/>
      <c r="AP21" s="128"/>
      <c r="AQ21" s="128"/>
      <c r="AR21" s="128"/>
      <c r="AS21" s="128"/>
      <c r="AT21" s="128"/>
      <c r="AU21" s="128"/>
      <c r="AV21" s="128"/>
      <c r="AW21" s="129"/>
      <c r="AX21" s="422">
        <f>AX19*AX20</f>
        <v>0.37290509259259258</v>
      </c>
      <c r="AY21" s="422"/>
      <c r="AZ21" s="422"/>
      <c r="BA21" s="422"/>
      <c r="BB21" s="422"/>
      <c r="BC21" s="422"/>
      <c r="BD21" s="422"/>
      <c r="BE21" s="422"/>
      <c r="BF21" s="422"/>
      <c r="BG21" s="423"/>
      <c r="BJ21" s="88"/>
    </row>
    <row r="22" spans="1:62" ht="9.9499999999999993" customHeight="1" x14ac:dyDescent="0.2">
      <c r="A22" s="88"/>
      <c r="BJ22" s="88"/>
    </row>
    <row r="23" spans="1:62" ht="9.9499999999999993" customHeight="1" x14ac:dyDescent="0.2">
      <c r="A23" s="88"/>
      <c r="BJ23" s="88"/>
    </row>
    <row r="24" spans="1:62" ht="9.9499999999999993" customHeight="1" x14ac:dyDescent="0.2">
      <c r="A24" s="88"/>
      <c r="BJ24" s="88"/>
    </row>
    <row r="25" spans="1:62" ht="9.9499999999999993" customHeight="1" x14ac:dyDescent="0.2">
      <c r="A25" s="88"/>
      <c r="BJ25" s="88"/>
    </row>
    <row r="26" spans="1:62" ht="9.9499999999999993" customHeight="1" x14ac:dyDescent="0.2">
      <c r="A26" s="88"/>
      <c r="BJ26" s="88"/>
    </row>
    <row r="27" spans="1:62" ht="9.9499999999999993" customHeight="1" x14ac:dyDescent="0.2">
      <c r="A27" s="88"/>
      <c r="BJ27" s="88"/>
    </row>
    <row r="28" spans="1:62" ht="9.9499999999999993" customHeight="1" x14ac:dyDescent="0.2">
      <c r="A28" s="88"/>
      <c r="BJ28" s="88"/>
    </row>
    <row r="29" spans="1:62" ht="9.9499999999999993" customHeight="1" x14ac:dyDescent="0.2">
      <c r="A29" s="88"/>
      <c r="BJ29" s="88"/>
    </row>
    <row r="30" spans="1:62" ht="9.9499999999999993" customHeight="1" x14ac:dyDescent="0.2">
      <c r="A30" s="88"/>
      <c r="BJ30" s="88"/>
    </row>
    <row r="31" spans="1:62" ht="9.9499999999999993" customHeight="1" x14ac:dyDescent="0.2">
      <c r="A31" s="88"/>
      <c r="BJ31" s="88"/>
    </row>
    <row r="32" spans="1:62" ht="9.9499999999999993" customHeight="1" x14ac:dyDescent="0.2">
      <c r="A32" s="88"/>
      <c r="BJ32" s="88"/>
    </row>
    <row r="33" spans="1:62" ht="9.9499999999999993" customHeight="1" x14ac:dyDescent="0.2">
      <c r="A33" s="88"/>
      <c r="BJ33" s="88"/>
    </row>
    <row r="34" spans="1:62" ht="9.9499999999999993" customHeight="1" x14ac:dyDescent="0.2">
      <c r="A34" s="88"/>
      <c r="BJ34" s="88"/>
    </row>
    <row r="35" spans="1:62" ht="9.9499999999999993" customHeight="1" x14ac:dyDescent="0.2">
      <c r="A35" s="88"/>
      <c r="BJ35" s="88"/>
    </row>
    <row r="36" spans="1:62" ht="9.9499999999999993" customHeight="1" x14ac:dyDescent="0.2">
      <c r="A36" s="88"/>
      <c r="BJ36" s="88"/>
    </row>
    <row r="37" spans="1:62" ht="9.9499999999999993" customHeight="1" x14ac:dyDescent="0.2">
      <c r="A37" s="88"/>
      <c r="BJ37" s="88"/>
    </row>
    <row r="38" spans="1:62" ht="9.9499999999999993" customHeight="1" x14ac:dyDescent="0.2">
      <c r="A38" s="88"/>
      <c r="BJ38" s="88"/>
    </row>
    <row r="39" spans="1:62" ht="9.9499999999999993" customHeight="1" x14ac:dyDescent="0.2">
      <c r="A39" s="88"/>
      <c r="BJ39" s="88"/>
    </row>
    <row r="40" spans="1:62" ht="9.9499999999999993" customHeight="1" x14ac:dyDescent="0.2">
      <c r="A40" s="88"/>
      <c r="BJ40" s="88"/>
    </row>
    <row r="41" spans="1:62" ht="9.9499999999999993" customHeight="1" x14ac:dyDescent="0.2">
      <c r="A41" s="88"/>
      <c r="BJ41" s="88"/>
    </row>
    <row r="42" spans="1:62" ht="9.9499999999999993" customHeight="1" x14ac:dyDescent="0.2">
      <c r="A42" s="88"/>
      <c r="BJ42" s="88"/>
    </row>
    <row r="43" spans="1:62" ht="9.9499999999999993" customHeight="1" x14ac:dyDescent="0.2">
      <c r="A43" s="88"/>
      <c r="BJ43" s="88"/>
    </row>
    <row r="44" spans="1:62" ht="9.9499999999999993" customHeight="1" x14ac:dyDescent="0.2">
      <c r="A44" s="88"/>
      <c r="BJ44" s="88"/>
    </row>
    <row r="45" spans="1:62" ht="9.9499999999999993" customHeight="1" x14ac:dyDescent="0.2">
      <c r="A45" s="88"/>
      <c r="BJ45" s="88"/>
    </row>
    <row r="46" spans="1:62" ht="9.9499999999999993" customHeight="1" x14ac:dyDescent="0.2">
      <c r="A46" s="88"/>
      <c r="BJ46" s="88"/>
    </row>
    <row r="47" spans="1:62" ht="9.9499999999999993" customHeight="1" x14ac:dyDescent="0.2">
      <c r="A47" s="88"/>
      <c r="BJ47" s="88"/>
    </row>
    <row r="48" spans="1:62" ht="9.9499999999999993" customHeight="1" x14ac:dyDescent="0.2">
      <c r="A48" s="88"/>
      <c r="BJ48" s="88"/>
    </row>
    <row r="49" spans="1:62" ht="9.9499999999999993" customHeight="1" x14ac:dyDescent="0.2">
      <c r="A49" s="88"/>
      <c r="BJ49" s="88"/>
    </row>
    <row r="50" spans="1:62" ht="9.9499999999999993" customHeight="1" x14ac:dyDescent="0.2">
      <c r="A50" s="88"/>
      <c r="BJ50" s="88"/>
    </row>
    <row r="51" spans="1:62" ht="9.9499999999999993" customHeight="1" x14ac:dyDescent="0.2">
      <c r="A51" s="88"/>
      <c r="BJ51" s="88"/>
    </row>
    <row r="52" spans="1:62" ht="9.9499999999999993" customHeight="1" x14ac:dyDescent="0.2">
      <c r="A52" s="88"/>
      <c r="BJ52" s="88"/>
    </row>
    <row r="53" spans="1:62" ht="9.9499999999999993" customHeight="1" x14ac:dyDescent="0.2">
      <c r="A53" s="88"/>
      <c r="BJ53" s="88"/>
    </row>
    <row r="54" spans="1:62" ht="9.9499999999999993" customHeight="1" x14ac:dyDescent="0.2">
      <c r="A54" s="88"/>
      <c r="BJ54" s="88"/>
    </row>
    <row r="55" spans="1:62" ht="9.9499999999999993" customHeight="1" x14ac:dyDescent="0.2">
      <c r="A55" s="88"/>
      <c r="BJ55" s="88"/>
    </row>
    <row r="56" spans="1:62" ht="9.9499999999999993" customHeight="1" x14ac:dyDescent="0.2">
      <c r="A56" s="88"/>
      <c r="BJ56" s="88"/>
    </row>
    <row r="57" spans="1:62" ht="9.9499999999999993" customHeight="1" x14ac:dyDescent="0.2">
      <c r="A57" s="88"/>
      <c r="BJ57" s="88"/>
    </row>
    <row r="58" spans="1:62" ht="9.9499999999999993" customHeight="1" x14ac:dyDescent="0.2">
      <c r="A58" s="88"/>
      <c r="BJ58" s="88"/>
    </row>
    <row r="59" spans="1:62" ht="9.9499999999999993" customHeight="1" x14ac:dyDescent="0.2">
      <c r="A59" s="88"/>
      <c r="BJ59" s="88"/>
    </row>
    <row r="60" spans="1:62" ht="9.9499999999999993" customHeight="1" x14ac:dyDescent="0.2">
      <c r="A60" s="88"/>
      <c r="BJ60" s="88"/>
    </row>
    <row r="61" spans="1:62" ht="9.9499999999999993" customHeight="1" x14ac:dyDescent="0.2">
      <c r="A61" s="88"/>
      <c r="BJ61" s="88"/>
    </row>
    <row r="62" spans="1:62" ht="9.9499999999999993" customHeight="1" x14ac:dyDescent="0.2">
      <c r="A62" s="88"/>
      <c r="BJ62" s="88"/>
    </row>
    <row r="63" spans="1:62" ht="9.9499999999999993" customHeight="1" x14ac:dyDescent="0.2">
      <c r="A63" s="88"/>
      <c r="BJ63" s="88"/>
    </row>
    <row r="64" spans="1:62" ht="9.9499999999999993" customHeight="1" x14ac:dyDescent="0.2">
      <c r="A64" s="88"/>
      <c r="BJ64" s="88"/>
    </row>
    <row r="65" spans="1:62" ht="9.9499999999999993" customHeight="1" x14ac:dyDescent="0.2">
      <c r="A65" s="88"/>
      <c r="BJ65" s="88"/>
    </row>
    <row r="66" spans="1:62" ht="9.9499999999999993" customHeight="1" x14ac:dyDescent="0.2">
      <c r="A66" s="88"/>
      <c r="BJ66" s="88"/>
    </row>
    <row r="67" spans="1:62" ht="9.9499999999999993" customHeight="1" x14ac:dyDescent="0.2">
      <c r="A67" s="88"/>
      <c r="BJ67" s="88"/>
    </row>
    <row r="68" spans="1:62" ht="9.9499999999999993" customHeight="1" x14ac:dyDescent="0.2">
      <c r="A68" s="88"/>
      <c r="BJ68" s="88"/>
    </row>
    <row r="69" spans="1:62" ht="9.9499999999999993" customHeight="1" x14ac:dyDescent="0.2">
      <c r="A69" s="88"/>
      <c r="BJ69" s="88"/>
    </row>
    <row r="70" spans="1:62" ht="9.9499999999999993" customHeight="1" x14ac:dyDescent="0.2">
      <c r="A70" s="88"/>
      <c r="BJ70" s="88"/>
    </row>
    <row r="71" spans="1:62" ht="9.9499999999999993" customHeight="1" x14ac:dyDescent="0.2">
      <c r="A71" s="88"/>
      <c r="BJ71" s="88"/>
    </row>
    <row r="72" spans="1:62" ht="9.9499999999999993" customHeight="1" x14ac:dyDescent="0.2">
      <c r="A72" s="88"/>
      <c r="BJ72" s="88"/>
    </row>
    <row r="73" spans="1:62" ht="9.9499999999999993" customHeight="1" x14ac:dyDescent="0.2">
      <c r="A73" s="88"/>
      <c r="BJ73" s="88"/>
    </row>
    <row r="74" spans="1:62" ht="9.9499999999999993" customHeight="1" x14ac:dyDescent="0.2">
      <c r="A74" s="88"/>
      <c r="BJ74" s="88"/>
    </row>
    <row r="75" spans="1:62" ht="9.9499999999999993" customHeight="1" x14ac:dyDescent="0.2">
      <c r="A75" s="88"/>
      <c r="BJ75" s="88"/>
    </row>
    <row r="76" spans="1:62" ht="9.9499999999999993" customHeight="1" x14ac:dyDescent="0.2">
      <c r="A76" s="88"/>
      <c r="BJ76" s="88"/>
    </row>
    <row r="77" spans="1:62" ht="9.9499999999999993" customHeight="1" x14ac:dyDescent="0.2">
      <c r="A77" s="88"/>
      <c r="BJ77" s="88"/>
    </row>
    <row r="78" spans="1:62" ht="9.9499999999999993" customHeight="1" x14ac:dyDescent="0.2">
      <c r="A78" s="88"/>
      <c r="BJ78" s="88"/>
    </row>
    <row r="79" spans="1:62" ht="9.9499999999999993" customHeight="1" x14ac:dyDescent="0.2">
      <c r="A79" s="88"/>
      <c r="BJ79" s="88"/>
    </row>
    <row r="80" spans="1:62" ht="9.9499999999999993" customHeight="1" x14ac:dyDescent="0.2">
      <c r="A80" s="88"/>
      <c r="BJ80" s="88"/>
    </row>
    <row r="81" spans="1:62" ht="9.9499999999999993" customHeight="1" x14ac:dyDescent="0.2">
      <c r="A81" s="88"/>
      <c r="BJ81" s="88"/>
    </row>
    <row r="82" spans="1:62" ht="9.9499999999999993" customHeight="1" x14ac:dyDescent="0.2">
      <c r="A82" s="88"/>
      <c r="BJ82" s="88"/>
    </row>
    <row r="83" spans="1:62" ht="9.9499999999999993" customHeight="1" x14ac:dyDescent="0.2">
      <c r="A83" s="88"/>
      <c r="BJ83" s="88"/>
    </row>
    <row r="84" spans="1:62" ht="9.9499999999999993" customHeight="1" x14ac:dyDescent="0.2">
      <c r="A84" s="88"/>
      <c r="BJ84" s="88"/>
    </row>
    <row r="85" spans="1:62" ht="9.9499999999999993" customHeight="1" x14ac:dyDescent="0.2">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row>
    <row r="86" spans="1:62" ht="9.9499999999999993" customHeight="1" x14ac:dyDescent="0.2"/>
    <row r="87" spans="1:62" ht="9.9499999999999993" customHeight="1" x14ac:dyDescent="0.2"/>
  </sheetData>
  <mergeCells count="75">
    <mergeCell ref="D6:L7"/>
    <mergeCell ref="M6:T6"/>
    <mergeCell ref="U6:AG6"/>
    <mergeCell ref="AH6:AP6"/>
    <mergeCell ref="AQ6:BG6"/>
    <mergeCell ref="D8:L10"/>
    <mergeCell ref="M8:AG8"/>
    <mergeCell ref="AH8:AM8"/>
    <mergeCell ref="AN8:AY8"/>
    <mergeCell ref="AZ8:BG8"/>
    <mergeCell ref="M9:AG9"/>
    <mergeCell ref="AH9:AM9"/>
    <mergeCell ref="AN9:AY9"/>
    <mergeCell ref="AZ9:BG9"/>
    <mergeCell ref="M7:AP7"/>
    <mergeCell ref="M10:AG10"/>
    <mergeCell ref="AH10:AM10"/>
    <mergeCell ref="AN10:AY10"/>
    <mergeCell ref="AZ10:BG10"/>
    <mergeCell ref="AQ7:AY7"/>
    <mergeCell ref="AZ7:BG7"/>
    <mergeCell ref="D11:L11"/>
    <mergeCell ref="M11:R11"/>
    <mergeCell ref="S11:W11"/>
    <mergeCell ref="X11:AG11"/>
    <mergeCell ref="AH11:AP11"/>
    <mergeCell ref="AQ11:AY11"/>
    <mergeCell ref="AS14:AW14"/>
    <mergeCell ref="AX14:BB14"/>
    <mergeCell ref="BC14:BG14"/>
    <mergeCell ref="AZ11:BG11"/>
    <mergeCell ref="AQ12:AY12"/>
    <mergeCell ref="AZ12:BG12"/>
    <mergeCell ref="D12:L12"/>
    <mergeCell ref="M12:R12"/>
    <mergeCell ref="S12:W12"/>
    <mergeCell ref="X12:AG12"/>
    <mergeCell ref="AH12:AP12"/>
    <mergeCell ref="T14:X14"/>
    <mergeCell ref="Y14:AC14"/>
    <mergeCell ref="AD14:AH14"/>
    <mergeCell ref="AI14:AM14"/>
    <mergeCell ref="AN14:AR14"/>
    <mergeCell ref="D1:BG1"/>
    <mergeCell ref="D2:BG2"/>
    <mergeCell ref="AX16:BB16"/>
    <mergeCell ref="BC16:BG16"/>
    <mergeCell ref="D18:BG18"/>
    <mergeCell ref="AS15:AW15"/>
    <mergeCell ref="AX15:BB15"/>
    <mergeCell ref="BC15:BG15"/>
    <mergeCell ref="D16:S16"/>
    <mergeCell ref="T16:X16"/>
    <mergeCell ref="Y16:AC16"/>
    <mergeCell ref="AD16:AH16"/>
    <mergeCell ref="AI16:AM16"/>
    <mergeCell ref="AN16:AR16"/>
    <mergeCell ref="AS16:AW16"/>
    <mergeCell ref="D15:S15"/>
    <mergeCell ref="D21:AH21"/>
    <mergeCell ref="AI21:AK21"/>
    <mergeCell ref="AX21:BG21"/>
    <mergeCell ref="D5:BG5"/>
    <mergeCell ref="D3:BG3"/>
    <mergeCell ref="D19:AW19"/>
    <mergeCell ref="AX19:BG19"/>
    <mergeCell ref="D20:AW20"/>
    <mergeCell ref="AX20:BG20"/>
    <mergeCell ref="T15:X15"/>
    <mergeCell ref="Y15:AC15"/>
    <mergeCell ref="AD15:AH15"/>
    <mergeCell ref="AI15:AM15"/>
    <mergeCell ref="AN15:AR15"/>
    <mergeCell ref="D13:BG13"/>
    <mergeCell ref="D14:S14"/>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1"/>
  <sheetViews>
    <sheetView zoomScale="180" zoomScaleNormal="180" workbookViewId="0">
      <selection activeCell="AC13" sqref="AC13"/>
    </sheetView>
  </sheetViews>
  <sheetFormatPr defaultRowHeight="12.75" x14ac:dyDescent="0.2"/>
  <cols>
    <col min="1" max="60" width="1.7109375" customWidth="1"/>
  </cols>
  <sheetData>
    <row r="1" ht="9.9499999999999993" customHeight="1" x14ac:dyDescent="0.2"/>
    <row r="2" ht="9.9499999999999993" customHeight="1" x14ac:dyDescent="0.2"/>
    <row r="3" ht="9.9499999999999993" customHeight="1" x14ac:dyDescent="0.2"/>
    <row r="4" ht="9.9499999999999993" customHeight="1" x14ac:dyDescent="0.2"/>
    <row r="5" ht="9.9499999999999993" customHeight="1" x14ac:dyDescent="0.2"/>
    <row r="6" ht="9.9499999999999993" customHeight="1" x14ac:dyDescent="0.2"/>
    <row r="7" ht="9.9499999999999993" customHeight="1" x14ac:dyDescent="0.2"/>
    <row r="8" ht="9.9499999999999993" customHeight="1" x14ac:dyDescent="0.2"/>
    <row r="9" ht="9.9499999999999993" customHeight="1" x14ac:dyDescent="0.2"/>
    <row r="10" ht="9.9499999999999993" customHeight="1" x14ac:dyDescent="0.2"/>
    <row r="11" ht="9.9499999999999993" customHeight="1" x14ac:dyDescent="0.2"/>
    <row r="12" ht="9.9499999999999993" customHeight="1" x14ac:dyDescent="0.2"/>
    <row r="13" ht="9.9499999999999993" customHeight="1" x14ac:dyDescent="0.2"/>
    <row r="14" ht="9.9499999999999993" customHeight="1" x14ac:dyDescent="0.2"/>
    <row r="15" ht="9.9499999999999993" customHeight="1" x14ac:dyDescent="0.2"/>
    <row r="16" ht="9.9499999999999993" customHeight="1" x14ac:dyDescent="0.2"/>
    <row r="17" ht="9.9499999999999993" customHeight="1" x14ac:dyDescent="0.2"/>
    <row r="18" ht="9.9499999999999993" customHeight="1" x14ac:dyDescent="0.2"/>
    <row r="19" ht="9.9499999999999993" customHeight="1" x14ac:dyDescent="0.2"/>
    <row r="20" ht="9.9499999999999993" customHeight="1" x14ac:dyDescent="0.2"/>
    <row r="21" ht="9.9499999999999993" customHeight="1" x14ac:dyDescent="0.2"/>
    <row r="22" ht="9.9499999999999993" customHeight="1" x14ac:dyDescent="0.2"/>
    <row r="23" ht="9.9499999999999993" customHeight="1" x14ac:dyDescent="0.2"/>
    <row r="24" ht="9.9499999999999993" customHeight="1" x14ac:dyDescent="0.2"/>
    <row r="25" ht="9.9499999999999993" customHeight="1" x14ac:dyDescent="0.2"/>
    <row r="26" ht="9.9499999999999993" customHeight="1" x14ac:dyDescent="0.2"/>
    <row r="27" ht="9.9499999999999993" customHeight="1" x14ac:dyDescent="0.2"/>
    <row r="28" ht="9.9499999999999993" customHeight="1" x14ac:dyDescent="0.2"/>
    <row r="29" ht="9.9499999999999993" customHeight="1" x14ac:dyDescent="0.2"/>
    <row r="30" ht="9.9499999999999993" customHeight="1" x14ac:dyDescent="0.2"/>
    <row r="31" ht="9.9499999999999993" customHeight="1" x14ac:dyDescent="0.2"/>
    <row r="32" ht="9.9499999999999993" customHeight="1" x14ac:dyDescent="0.2"/>
    <row r="33" ht="9.9499999999999993" customHeight="1" x14ac:dyDescent="0.2"/>
    <row r="34" ht="9.9499999999999993" customHeight="1" x14ac:dyDescent="0.2"/>
    <row r="35" ht="9.9499999999999993" customHeight="1" x14ac:dyDescent="0.2"/>
    <row r="36" ht="9.9499999999999993" customHeight="1" x14ac:dyDescent="0.2"/>
    <row r="37" ht="9.9499999999999993" customHeight="1" x14ac:dyDescent="0.2"/>
    <row r="38" ht="9.9499999999999993" customHeight="1" x14ac:dyDescent="0.2"/>
    <row r="39" ht="9.9499999999999993" customHeight="1" x14ac:dyDescent="0.2"/>
    <row r="40" ht="9.9499999999999993" customHeight="1" x14ac:dyDescent="0.2"/>
    <row r="41" ht="9.9499999999999993" customHeight="1" x14ac:dyDescent="0.2"/>
    <row r="42" ht="9.9499999999999993" customHeight="1" x14ac:dyDescent="0.2"/>
    <row r="43" ht="9.9499999999999993" customHeight="1" x14ac:dyDescent="0.2"/>
    <row r="44" ht="9.9499999999999993" customHeight="1" x14ac:dyDescent="0.2"/>
    <row r="45" ht="9.9499999999999993" customHeight="1" x14ac:dyDescent="0.2"/>
    <row r="46" ht="9.9499999999999993" customHeight="1" x14ac:dyDescent="0.2"/>
    <row r="47" ht="9.9499999999999993" customHeight="1" x14ac:dyDescent="0.2"/>
    <row r="48" ht="9.9499999999999993" customHeight="1" x14ac:dyDescent="0.2"/>
    <row r="49" ht="9.9499999999999993" customHeight="1" x14ac:dyDescent="0.2"/>
    <row r="50" ht="9.9499999999999993" customHeight="1" x14ac:dyDescent="0.2"/>
    <row r="51" ht="9.9499999999999993" customHeight="1" x14ac:dyDescent="0.2"/>
    <row r="52" ht="9.9499999999999993" customHeight="1" x14ac:dyDescent="0.2"/>
    <row r="53" ht="9.9499999999999993" customHeight="1" x14ac:dyDescent="0.2"/>
    <row r="54" ht="9.9499999999999993" customHeight="1" x14ac:dyDescent="0.2"/>
    <row r="55" ht="9.9499999999999993" customHeight="1" x14ac:dyDescent="0.2"/>
    <row r="56" ht="9.9499999999999993" customHeight="1" x14ac:dyDescent="0.2"/>
    <row r="57" ht="9.9499999999999993" customHeight="1" x14ac:dyDescent="0.2"/>
    <row r="58" ht="9.9499999999999993" customHeight="1" x14ac:dyDescent="0.2"/>
    <row r="59" ht="9.9499999999999993" customHeight="1" x14ac:dyDescent="0.2"/>
    <row r="60" ht="9.9499999999999993" customHeight="1" x14ac:dyDescent="0.2"/>
    <row r="61" ht="9.9499999999999993" customHeight="1" x14ac:dyDescent="0.2"/>
    <row r="62" ht="9.9499999999999993" customHeight="1" x14ac:dyDescent="0.2"/>
    <row r="63" ht="9.9499999999999993" customHeight="1" x14ac:dyDescent="0.2"/>
    <row r="64" ht="9.9499999999999993" customHeight="1" x14ac:dyDescent="0.2"/>
    <row r="65" ht="9.9499999999999993" customHeight="1" x14ac:dyDescent="0.2"/>
    <row r="66" ht="9.9499999999999993" customHeight="1" x14ac:dyDescent="0.2"/>
    <row r="67" ht="9.9499999999999993" customHeight="1" x14ac:dyDescent="0.2"/>
    <row r="68" ht="9.9499999999999993" customHeight="1" x14ac:dyDescent="0.2"/>
    <row r="69" ht="9.9499999999999993" customHeight="1" x14ac:dyDescent="0.2"/>
    <row r="70" ht="9.9499999999999993" customHeight="1" x14ac:dyDescent="0.2"/>
    <row r="71" ht="9.9499999999999993" customHeight="1" x14ac:dyDescent="0.2"/>
    <row r="72" ht="9.9499999999999993" customHeight="1" x14ac:dyDescent="0.2"/>
    <row r="73" ht="9.9499999999999993" customHeight="1" x14ac:dyDescent="0.2"/>
    <row r="74" ht="9.9499999999999993" customHeight="1" x14ac:dyDescent="0.2"/>
    <row r="75" ht="9.9499999999999993" customHeight="1" x14ac:dyDescent="0.2"/>
    <row r="76" ht="9.9499999999999993" customHeight="1" x14ac:dyDescent="0.2"/>
    <row r="77" ht="9.9499999999999993" customHeight="1" x14ac:dyDescent="0.2"/>
    <row r="78" ht="9.9499999999999993" customHeight="1" x14ac:dyDescent="0.2"/>
    <row r="79" ht="9.9499999999999993" customHeight="1" x14ac:dyDescent="0.2"/>
    <row r="80" ht="9.9499999999999993" customHeight="1" x14ac:dyDescent="0.2"/>
    <row r="81" ht="9.9499999999999993" customHeight="1" x14ac:dyDescent="0.2"/>
    <row r="82" ht="9.9499999999999993" customHeight="1" x14ac:dyDescent="0.2"/>
    <row r="83" ht="9.9499999999999993" customHeight="1" x14ac:dyDescent="0.2"/>
    <row r="84" ht="9.9499999999999993" customHeight="1" x14ac:dyDescent="0.2"/>
    <row r="85" ht="9.9499999999999993" customHeight="1" x14ac:dyDescent="0.2"/>
    <row r="86" ht="9.9499999999999993" customHeight="1" x14ac:dyDescent="0.2"/>
    <row r="87" ht="9.9499999999999993" customHeight="1" x14ac:dyDescent="0.2"/>
    <row r="88" ht="9.9499999999999993" customHeight="1" x14ac:dyDescent="0.2"/>
    <row r="89" ht="9.9499999999999993" customHeight="1" x14ac:dyDescent="0.2"/>
    <row r="90" ht="9.9499999999999993" customHeight="1" x14ac:dyDescent="0.2"/>
    <row r="91" ht="9.9499999999999993" customHeight="1" x14ac:dyDescent="0.2"/>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4"/>
  <sheetViews>
    <sheetView zoomScale="180" zoomScaleNormal="180" workbookViewId="0">
      <selection activeCell="AE21" sqref="AE21"/>
    </sheetView>
  </sheetViews>
  <sheetFormatPr defaultRowHeight="12.75" x14ac:dyDescent="0.2"/>
  <cols>
    <col min="1" max="60" width="1.7109375" customWidth="1"/>
  </cols>
  <sheetData>
    <row r="1" ht="9.9499999999999993" customHeight="1" x14ac:dyDescent="0.2"/>
    <row r="2" ht="9.9499999999999993" customHeight="1" x14ac:dyDescent="0.2"/>
    <row r="3" ht="9.9499999999999993" customHeight="1" x14ac:dyDescent="0.2"/>
    <row r="4" ht="9.9499999999999993" customHeight="1" x14ac:dyDescent="0.2"/>
    <row r="5" ht="9.9499999999999993" customHeight="1" x14ac:dyDescent="0.2"/>
    <row r="6" ht="9.9499999999999993" customHeight="1" x14ac:dyDescent="0.2"/>
    <row r="7" ht="9.9499999999999993" customHeight="1" x14ac:dyDescent="0.2"/>
    <row r="8" ht="9.9499999999999993" customHeight="1" x14ac:dyDescent="0.2"/>
    <row r="9" ht="9.9499999999999993" customHeight="1" x14ac:dyDescent="0.2"/>
    <row r="10" ht="9.9499999999999993" customHeight="1" x14ac:dyDescent="0.2"/>
    <row r="11" ht="9.9499999999999993" customHeight="1" x14ac:dyDescent="0.2"/>
    <row r="12" ht="9.9499999999999993" customHeight="1" x14ac:dyDescent="0.2"/>
    <row r="13" ht="9.9499999999999993" customHeight="1" x14ac:dyDescent="0.2"/>
    <row r="14" ht="9.9499999999999993" customHeight="1" x14ac:dyDescent="0.2"/>
    <row r="15" ht="9.9499999999999993" customHeight="1" x14ac:dyDescent="0.2"/>
    <row r="16" ht="9.9499999999999993" customHeight="1" x14ac:dyDescent="0.2"/>
    <row r="17" ht="9.9499999999999993" customHeight="1" x14ac:dyDescent="0.2"/>
    <row r="18" ht="9.9499999999999993" customHeight="1" x14ac:dyDescent="0.2"/>
    <row r="19" ht="9.9499999999999993" customHeight="1" x14ac:dyDescent="0.2"/>
    <row r="20" ht="9.9499999999999993" customHeight="1" x14ac:dyDescent="0.2"/>
    <row r="21" ht="9.9499999999999993" customHeight="1" x14ac:dyDescent="0.2"/>
    <row r="22" ht="9.9499999999999993" customHeight="1" x14ac:dyDescent="0.2"/>
    <row r="23" ht="9.9499999999999993" customHeight="1" x14ac:dyDescent="0.2"/>
    <row r="24" ht="9.9499999999999993" customHeight="1" x14ac:dyDescent="0.2"/>
    <row r="25" ht="9.9499999999999993" customHeight="1" x14ac:dyDescent="0.2"/>
    <row r="26" ht="9.9499999999999993" customHeight="1" x14ac:dyDescent="0.2"/>
    <row r="27" ht="9.9499999999999993" customHeight="1" x14ac:dyDescent="0.2"/>
    <row r="28" ht="9.9499999999999993" customHeight="1" x14ac:dyDescent="0.2"/>
    <row r="29" ht="9.9499999999999993" customHeight="1" x14ac:dyDescent="0.2"/>
    <row r="30" ht="9.9499999999999993" customHeight="1" x14ac:dyDescent="0.2"/>
    <row r="31" ht="9.9499999999999993" customHeight="1" x14ac:dyDescent="0.2"/>
    <row r="32" ht="9.9499999999999993" customHeight="1" x14ac:dyDescent="0.2"/>
    <row r="33" ht="9.9499999999999993" customHeight="1" x14ac:dyDescent="0.2"/>
    <row r="34" ht="9.9499999999999993" customHeight="1" x14ac:dyDescent="0.2"/>
    <row r="35" ht="9.9499999999999993" customHeight="1" x14ac:dyDescent="0.2"/>
    <row r="36" ht="9.9499999999999993" customHeight="1" x14ac:dyDescent="0.2"/>
    <row r="37" ht="9.9499999999999993" customHeight="1" x14ac:dyDescent="0.2"/>
    <row r="38" ht="9.9499999999999993" customHeight="1" x14ac:dyDescent="0.2"/>
    <row r="39" ht="9.9499999999999993" customHeight="1" x14ac:dyDescent="0.2"/>
    <row r="40" ht="9.9499999999999993" customHeight="1" x14ac:dyDescent="0.2"/>
    <row r="41" ht="9.9499999999999993" customHeight="1" x14ac:dyDescent="0.2"/>
    <row r="42" ht="9.9499999999999993" customHeight="1" x14ac:dyDescent="0.2"/>
    <row r="43" ht="9.9499999999999993" customHeight="1" x14ac:dyDescent="0.2"/>
    <row r="44" ht="9.9499999999999993" customHeight="1" x14ac:dyDescent="0.2"/>
    <row r="45" ht="9.9499999999999993" customHeight="1" x14ac:dyDescent="0.2"/>
    <row r="46" ht="9.9499999999999993" customHeight="1" x14ac:dyDescent="0.2"/>
    <row r="47" ht="9.9499999999999993" customHeight="1" x14ac:dyDescent="0.2"/>
    <row r="48" ht="9.9499999999999993" customHeight="1" x14ac:dyDescent="0.2"/>
    <row r="49" ht="9.9499999999999993" customHeight="1" x14ac:dyDescent="0.2"/>
    <row r="50" ht="9.9499999999999993" customHeight="1" x14ac:dyDescent="0.2"/>
    <row r="51" ht="9.9499999999999993" customHeight="1" x14ac:dyDescent="0.2"/>
    <row r="52" ht="9.9499999999999993" customHeight="1" x14ac:dyDescent="0.2"/>
    <row r="53" ht="9.9499999999999993" customHeight="1" x14ac:dyDescent="0.2"/>
    <row r="54" ht="9.9499999999999993" customHeight="1" x14ac:dyDescent="0.2"/>
    <row r="55" ht="9.9499999999999993" customHeight="1" x14ac:dyDescent="0.2"/>
    <row r="56" ht="9.9499999999999993" customHeight="1" x14ac:dyDescent="0.2"/>
    <row r="57" ht="9.9499999999999993" customHeight="1" x14ac:dyDescent="0.2"/>
    <row r="58" ht="9.9499999999999993" customHeight="1" x14ac:dyDescent="0.2"/>
    <row r="59" ht="9.9499999999999993" customHeight="1" x14ac:dyDescent="0.2"/>
    <row r="60" ht="9.9499999999999993" customHeight="1" x14ac:dyDescent="0.2"/>
    <row r="61" ht="9.9499999999999993" customHeight="1" x14ac:dyDescent="0.2"/>
    <row r="62" ht="9.9499999999999993" customHeight="1" x14ac:dyDescent="0.2"/>
    <row r="63" ht="9.9499999999999993" customHeight="1" x14ac:dyDescent="0.2"/>
    <row r="64" ht="9.9499999999999993" customHeight="1" x14ac:dyDescent="0.2"/>
    <row r="65" ht="9.9499999999999993" customHeight="1" x14ac:dyDescent="0.2"/>
    <row r="66" ht="9.9499999999999993" customHeight="1" x14ac:dyDescent="0.2"/>
    <row r="67" ht="9.9499999999999993" customHeight="1" x14ac:dyDescent="0.2"/>
    <row r="68" ht="9.9499999999999993" customHeight="1" x14ac:dyDescent="0.2"/>
    <row r="69" ht="9.9499999999999993" customHeight="1" x14ac:dyDescent="0.2"/>
    <row r="70" ht="9.9499999999999993" customHeight="1" x14ac:dyDescent="0.2"/>
    <row r="71" ht="9.9499999999999993" customHeight="1" x14ac:dyDescent="0.2"/>
    <row r="72" ht="9.9499999999999993" customHeight="1" x14ac:dyDescent="0.2"/>
    <row r="73" ht="9.9499999999999993" customHeight="1" x14ac:dyDescent="0.2"/>
    <row r="74" ht="9.9499999999999993" customHeight="1" x14ac:dyDescent="0.2"/>
    <row r="75" ht="9.9499999999999993" customHeight="1" x14ac:dyDescent="0.2"/>
    <row r="76" ht="9.9499999999999993" customHeight="1" x14ac:dyDescent="0.2"/>
    <row r="77" ht="9.9499999999999993" customHeight="1" x14ac:dyDescent="0.2"/>
    <row r="78" ht="9.9499999999999993" customHeight="1" x14ac:dyDescent="0.2"/>
    <row r="79" ht="9.9499999999999993" customHeight="1" x14ac:dyDescent="0.2"/>
    <row r="80" ht="9.9499999999999993" customHeight="1" x14ac:dyDescent="0.2"/>
    <row r="81" ht="9.9499999999999993" customHeight="1" x14ac:dyDescent="0.2"/>
    <row r="82" ht="9.9499999999999993" customHeight="1" x14ac:dyDescent="0.2"/>
    <row r="83" ht="9.9499999999999993" customHeight="1" x14ac:dyDescent="0.2"/>
    <row r="84" ht="9.9499999999999993" customHeight="1" x14ac:dyDescent="0.2"/>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84"/>
  <sheetViews>
    <sheetView topLeftCell="A22" zoomScale="180" zoomScaleNormal="180" workbookViewId="0">
      <selection activeCell="S82" sqref="S82"/>
    </sheetView>
  </sheetViews>
  <sheetFormatPr defaultRowHeight="12.75" x14ac:dyDescent="0.2"/>
  <cols>
    <col min="1" max="60" width="1.7109375" customWidth="1"/>
  </cols>
  <sheetData>
    <row r="1" spans="1:60" ht="9.9499999999999993" customHeight="1" x14ac:dyDescent="0.2">
      <c r="A1" s="40"/>
      <c r="B1" s="41"/>
      <c r="C1" s="42"/>
      <c r="D1" s="40"/>
      <c r="E1" s="40"/>
      <c r="F1" s="40"/>
      <c r="G1" s="40"/>
      <c r="H1" s="40"/>
      <c r="I1" s="40"/>
      <c r="J1" s="40"/>
      <c r="K1" s="40"/>
      <c r="L1" s="40"/>
      <c r="M1" s="40"/>
      <c r="N1" s="40"/>
      <c r="O1" s="43"/>
      <c r="P1" s="43"/>
      <c r="Q1" s="43"/>
      <c r="R1" s="43"/>
      <c r="S1" s="43"/>
      <c r="T1" s="43"/>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row>
    <row r="2" spans="1:60" ht="12.95" customHeight="1" x14ac:dyDescent="0.35">
      <c r="A2" s="41"/>
      <c r="B2" s="296" t="s">
        <v>206</v>
      </c>
      <c r="C2" s="296"/>
      <c r="D2" s="296"/>
      <c r="E2" s="296"/>
      <c r="F2" s="296"/>
      <c r="G2" s="296"/>
      <c r="H2" s="576"/>
      <c r="I2" s="207" t="s">
        <v>216</v>
      </c>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9"/>
      <c r="AW2" s="158"/>
      <c r="AX2" s="158"/>
      <c r="AY2" s="158"/>
      <c r="AZ2" s="158"/>
      <c r="BA2" s="158"/>
      <c r="BB2" s="158"/>
      <c r="BC2" s="158"/>
      <c r="BD2" s="158"/>
      <c r="BE2" s="158"/>
      <c r="BF2" s="158"/>
      <c r="BG2" s="158"/>
      <c r="BH2" s="44"/>
    </row>
    <row r="3" spans="1:60" ht="12.95" customHeight="1" x14ac:dyDescent="0.2">
      <c r="A3" s="61"/>
      <c r="B3" s="296" t="s">
        <v>207</v>
      </c>
      <c r="C3" s="296"/>
      <c r="D3" s="296"/>
      <c r="E3" s="296"/>
      <c r="F3" s="296"/>
      <c r="G3" s="296"/>
      <c r="H3" s="296"/>
      <c r="I3" s="296"/>
      <c r="J3" s="296"/>
      <c r="K3" s="296"/>
      <c r="L3" s="296"/>
      <c r="M3" s="296"/>
      <c r="N3" s="378" t="s">
        <v>216</v>
      </c>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8"/>
      <c r="AW3" s="154"/>
      <c r="AX3" s="154"/>
      <c r="AY3" s="154"/>
      <c r="AZ3" s="154"/>
      <c r="BA3" s="154"/>
      <c r="BB3" s="154"/>
      <c r="BC3" s="154"/>
      <c r="BD3" s="154"/>
      <c r="BE3" s="154"/>
      <c r="BF3" s="154"/>
      <c r="BG3" s="154"/>
      <c r="BH3" s="45"/>
    </row>
    <row r="4" spans="1:60" ht="12.95" customHeight="1" x14ac:dyDescent="0.2">
      <c r="A4" s="61"/>
      <c r="B4" s="161" t="s">
        <v>208</v>
      </c>
      <c r="C4" s="80"/>
      <c r="D4" s="161"/>
      <c r="E4" s="161"/>
      <c r="F4" s="161"/>
      <c r="G4" s="161"/>
      <c r="H4" s="161"/>
      <c r="I4" s="161"/>
      <c r="J4" s="161"/>
      <c r="K4" s="582">
        <v>44562</v>
      </c>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4"/>
      <c r="AW4" s="161"/>
      <c r="AX4" s="161"/>
      <c r="AY4" s="161"/>
      <c r="AZ4" s="161"/>
      <c r="BA4" s="161"/>
      <c r="BB4" s="161"/>
      <c r="BC4" s="161"/>
      <c r="BD4" s="161"/>
      <c r="BE4" s="161"/>
      <c r="BF4" s="161"/>
      <c r="BG4" s="23"/>
      <c r="BH4" s="46"/>
    </row>
    <row r="5" spans="1:60" ht="12.95" customHeight="1" x14ac:dyDescent="0.2">
      <c r="A5" s="61"/>
      <c r="B5" s="242" t="s">
        <v>209</v>
      </c>
      <c r="C5" s="242"/>
      <c r="D5" s="242"/>
      <c r="E5" s="242"/>
      <c r="F5" s="242"/>
      <c r="G5" s="242"/>
      <c r="H5" s="242"/>
      <c r="I5" s="242"/>
      <c r="J5" s="242"/>
      <c r="K5" s="242"/>
      <c r="L5" s="242"/>
      <c r="M5" s="242"/>
      <c r="N5" s="242"/>
      <c r="O5" s="242"/>
      <c r="P5" s="242"/>
      <c r="Q5" s="242"/>
      <c r="R5" s="242"/>
      <c r="S5" s="242"/>
      <c r="T5" s="242"/>
      <c r="U5" s="242"/>
      <c r="V5" s="579" t="s">
        <v>217</v>
      </c>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1"/>
      <c r="AW5" s="80"/>
      <c r="AX5" s="80"/>
      <c r="AY5" s="80"/>
      <c r="AZ5" s="80"/>
      <c r="BA5" s="80"/>
      <c r="BB5" s="80"/>
      <c r="BC5" s="80"/>
      <c r="BD5" s="80"/>
      <c r="BE5" s="80"/>
      <c r="BF5" s="80"/>
      <c r="BG5" s="6"/>
      <c r="BH5" s="47"/>
    </row>
    <row r="6" spans="1:60" ht="12.95" customHeight="1" x14ac:dyDescent="0.2">
      <c r="A6" s="61"/>
      <c r="B6" s="296" t="s">
        <v>210</v>
      </c>
      <c r="C6" s="296"/>
      <c r="D6" s="296"/>
      <c r="E6" s="296"/>
      <c r="F6" s="296"/>
      <c r="G6" s="576"/>
      <c r="H6" s="347" t="s">
        <v>218</v>
      </c>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9"/>
      <c r="AN6" s="165"/>
      <c r="AO6" s="165"/>
      <c r="AP6" s="350" t="s">
        <v>219</v>
      </c>
      <c r="AQ6" s="350"/>
      <c r="AR6" s="350"/>
      <c r="AS6" s="350"/>
      <c r="AT6" s="350"/>
      <c r="AU6" s="350"/>
      <c r="AV6" s="350"/>
      <c r="AW6" s="80"/>
      <c r="AX6" s="80"/>
      <c r="AY6" s="80"/>
      <c r="AZ6" s="80"/>
      <c r="BA6" s="80"/>
      <c r="BB6" s="80"/>
      <c r="BC6" s="80"/>
      <c r="BD6" s="80"/>
      <c r="BE6" s="80"/>
      <c r="BF6" s="80"/>
      <c r="BG6" s="155"/>
      <c r="BH6" s="48"/>
    </row>
    <row r="7" spans="1:60" ht="12.95" customHeight="1" x14ac:dyDescent="0.2">
      <c r="A7" s="61"/>
      <c r="B7" s="80" t="s">
        <v>220</v>
      </c>
      <c r="C7" s="80"/>
      <c r="D7" s="80"/>
      <c r="E7" s="80"/>
      <c r="F7" s="80"/>
      <c r="G7" s="80"/>
      <c r="H7" s="80"/>
      <c r="I7" s="80"/>
      <c r="J7" s="80"/>
      <c r="K7" s="80"/>
      <c r="L7" s="80"/>
      <c r="M7" s="80"/>
      <c r="N7" s="577" t="s">
        <v>221</v>
      </c>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547"/>
      <c r="AO7" s="547"/>
      <c r="AP7" s="547"/>
      <c r="AQ7" s="547"/>
      <c r="AR7" s="547"/>
      <c r="AS7" s="547"/>
      <c r="AT7" s="547"/>
      <c r="AU7" s="547"/>
      <c r="AV7" s="548"/>
      <c r="AW7" s="80"/>
      <c r="AX7" s="80"/>
      <c r="AY7" s="80"/>
      <c r="AZ7" s="80"/>
      <c r="BA7" s="80"/>
      <c r="BB7" s="80"/>
      <c r="BC7" s="80"/>
      <c r="BD7" s="80"/>
      <c r="BE7" s="80"/>
      <c r="BF7" s="80"/>
      <c r="BG7" s="6"/>
      <c r="BH7" s="47"/>
    </row>
    <row r="8" spans="1:60" ht="12.95" customHeight="1" x14ac:dyDescent="0.2">
      <c r="A8" s="61"/>
      <c r="B8" s="80" t="s">
        <v>211</v>
      </c>
      <c r="C8" s="80"/>
      <c r="D8" s="80"/>
      <c r="E8" s="80"/>
      <c r="F8" s="80"/>
      <c r="G8" s="80"/>
      <c r="H8" s="80"/>
      <c r="I8" s="80"/>
      <c r="J8" s="578" t="s">
        <v>222</v>
      </c>
      <c r="K8" s="547"/>
      <c r="L8" s="547"/>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9"/>
      <c r="AW8" s="80"/>
      <c r="AX8" s="80"/>
      <c r="AY8" s="80"/>
      <c r="AZ8" s="162"/>
      <c r="BA8" s="162"/>
      <c r="BB8" s="162"/>
      <c r="BC8" s="162"/>
      <c r="BD8" s="162"/>
      <c r="BE8" s="162"/>
      <c r="BF8" s="162"/>
      <c r="BG8" s="156"/>
      <c r="BH8" s="49"/>
    </row>
    <row r="9" spans="1:60" ht="12.95" customHeight="1" x14ac:dyDescent="0.2">
      <c r="A9" s="61"/>
      <c r="B9" s="347" t="s">
        <v>223</v>
      </c>
      <c r="C9" s="348"/>
      <c r="D9" s="348"/>
      <c r="E9" s="348"/>
      <c r="F9" s="348"/>
      <c r="G9" s="348"/>
      <c r="H9" s="348"/>
      <c r="I9" s="348"/>
      <c r="J9" s="348"/>
      <c r="K9" s="348"/>
      <c r="L9" s="349"/>
      <c r="M9" s="146"/>
      <c r="N9" s="570" t="s">
        <v>224</v>
      </c>
      <c r="O9" s="571"/>
      <c r="P9" s="571"/>
      <c r="Q9" s="571"/>
      <c r="R9" s="571"/>
      <c r="S9" s="571"/>
      <c r="T9" s="571"/>
      <c r="U9" s="571"/>
      <c r="V9" s="571"/>
      <c r="W9" s="571"/>
      <c r="X9" s="571"/>
      <c r="Y9" s="571"/>
      <c r="Z9" s="571"/>
      <c r="AA9" s="572"/>
      <c r="AB9" s="147"/>
      <c r="AC9" s="147"/>
      <c r="AD9" s="147"/>
      <c r="AE9" s="147"/>
      <c r="AF9" s="147"/>
      <c r="AG9" s="147"/>
      <c r="AH9" s="147"/>
      <c r="AI9" s="147"/>
      <c r="AJ9" s="147"/>
      <c r="AK9" s="147"/>
      <c r="AL9" s="147"/>
      <c r="AM9" s="147"/>
      <c r="AN9" s="147"/>
      <c r="AO9" s="147"/>
      <c r="AP9" s="147"/>
      <c r="AQ9" s="147"/>
      <c r="AR9" s="147"/>
      <c r="AS9" s="147"/>
      <c r="AT9" s="147"/>
      <c r="AU9" s="147"/>
      <c r="AV9" s="148"/>
      <c r="AW9" s="80"/>
      <c r="AX9" s="80"/>
      <c r="AY9" s="80"/>
      <c r="AZ9" s="162"/>
      <c r="BA9" s="162"/>
      <c r="BB9" s="162"/>
      <c r="BC9" s="162"/>
      <c r="BD9" s="162"/>
      <c r="BE9" s="162"/>
      <c r="BF9" s="162"/>
      <c r="BG9" s="156"/>
      <c r="BH9" s="49"/>
    </row>
    <row r="10" spans="1:60" ht="12.95" customHeight="1" x14ac:dyDescent="0.2">
      <c r="A10" s="61"/>
      <c r="B10" s="296" t="s">
        <v>213</v>
      </c>
      <c r="C10" s="296"/>
      <c r="D10" s="296"/>
      <c r="E10" s="296"/>
      <c r="F10" s="296"/>
      <c r="G10" s="296"/>
      <c r="H10" s="296"/>
      <c r="I10" s="296"/>
      <c r="J10" s="296"/>
      <c r="K10" s="296"/>
      <c r="L10" s="296"/>
      <c r="M10" s="296"/>
      <c r="N10" s="296"/>
      <c r="O10" s="393" t="s">
        <v>225</v>
      </c>
      <c r="P10" s="394"/>
      <c r="Q10" s="394"/>
      <c r="R10" s="394"/>
      <c r="S10" s="394"/>
      <c r="T10" s="394"/>
      <c r="U10" s="394"/>
      <c r="V10" s="394"/>
      <c r="W10" s="394"/>
      <c r="X10" s="394"/>
      <c r="Y10" s="394"/>
      <c r="Z10" s="394"/>
      <c r="AA10" s="394"/>
      <c r="AB10" s="348"/>
      <c r="AC10" s="348"/>
      <c r="AD10" s="348"/>
      <c r="AE10" s="348"/>
      <c r="AF10" s="348"/>
      <c r="AG10" s="348"/>
      <c r="AH10" s="348"/>
      <c r="AI10" s="348"/>
      <c r="AJ10" s="348"/>
      <c r="AK10" s="348"/>
      <c r="AL10" s="348"/>
      <c r="AM10" s="348"/>
      <c r="AN10" s="348"/>
      <c r="AO10" s="348"/>
      <c r="AP10" s="348"/>
      <c r="AQ10" s="348"/>
      <c r="AR10" s="348"/>
      <c r="AS10" s="348"/>
      <c r="AT10" s="348"/>
      <c r="AU10" s="348"/>
      <c r="AV10" s="349"/>
      <c r="AW10" s="80"/>
      <c r="AX10" s="80"/>
      <c r="AY10" s="80"/>
      <c r="AZ10" s="162"/>
      <c r="BA10" s="162"/>
      <c r="BB10" s="162"/>
      <c r="BC10" s="162"/>
      <c r="BD10" s="162"/>
      <c r="BE10" s="162"/>
      <c r="BF10" s="162"/>
      <c r="BG10" s="156"/>
      <c r="BH10" s="49"/>
    </row>
    <row r="11" spans="1:60" ht="12.95" customHeight="1" x14ac:dyDescent="0.2">
      <c r="A11" s="61"/>
      <c r="B11" s="80" t="s">
        <v>212</v>
      </c>
      <c r="C11" s="80"/>
      <c r="D11" s="80"/>
      <c r="E11" s="80"/>
      <c r="F11" s="80"/>
      <c r="G11" s="80"/>
      <c r="H11" s="80"/>
      <c r="I11" s="80"/>
      <c r="J11" s="163"/>
      <c r="K11" s="163"/>
      <c r="L11" s="163"/>
      <c r="M11" s="163"/>
      <c r="N11" s="163"/>
      <c r="O11" s="163"/>
      <c r="P11" s="163"/>
      <c r="Q11" s="573" t="s">
        <v>226</v>
      </c>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5"/>
      <c r="AW11" s="100"/>
      <c r="AX11" s="100"/>
      <c r="AY11" s="100"/>
      <c r="AZ11" s="100"/>
      <c r="BA11" s="100"/>
      <c r="BB11" s="100"/>
      <c r="BC11" s="100"/>
      <c r="BD11" s="100"/>
      <c r="BE11" s="100"/>
      <c r="BF11" s="100"/>
      <c r="BG11" s="157"/>
      <c r="BH11" s="47"/>
    </row>
    <row r="12" spans="1:60" ht="12.95" customHeight="1" x14ac:dyDescent="0.2">
      <c r="A12" s="62"/>
      <c r="B12" s="347" t="s">
        <v>214</v>
      </c>
      <c r="C12" s="348"/>
      <c r="D12" s="348"/>
      <c r="E12" s="348"/>
      <c r="F12" s="348"/>
      <c r="G12" s="348"/>
      <c r="H12" s="348"/>
      <c r="I12" s="348"/>
      <c r="J12" s="348"/>
      <c r="K12" s="348"/>
      <c r="L12" s="348"/>
      <c r="M12" s="348"/>
      <c r="N12" s="348"/>
      <c r="O12" s="348"/>
      <c r="P12" s="348"/>
      <c r="Q12" s="348"/>
      <c r="R12" s="348"/>
      <c r="S12" s="348"/>
      <c r="T12" s="348"/>
      <c r="U12" s="349"/>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155"/>
      <c r="BH12" s="50"/>
    </row>
    <row r="13" spans="1:60" ht="12.95" customHeight="1" x14ac:dyDescent="0.2">
      <c r="A13" s="61"/>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155"/>
      <c r="BH13" s="51"/>
    </row>
    <row r="14" spans="1:60" ht="12.95" customHeight="1" x14ac:dyDescent="0.2">
      <c r="A14" s="61"/>
      <c r="B14" s="347" t="s">
        <v>215</v>
      </c>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9"/>
      <c r="AB14" s="80"/>
      <c r="AC14" s="347" t="s">
        <v>215</v>
      </c>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9"/>
      <c r="BC14" s="80"/>
      <c r="BD14" s="80"/>
      <c r="BE14" s="80"/>
      <c r="BF14" s="80"/>
      <c r="BG14" s="6"/>
      <c r="BH14" s="53"/>
    </row>
    <row r="15" spans="1:60" ht="12.95" customHeight="1" x14ac:dyDescent="0.2">
      <c r="A15" s="47"/>
      <c r="B15" s="347" t="s">
        <v>152</v>
      </c>
      <c r="C15" s="348"/>
      <c r="D15" s="348"/>
      <c r="E15" s="348"/>
      <c r="F15" s="348"/>
      <c r="G15" s="348"/>
      <c r="H15" s="348"/>
      <c r="I15" s="349"/>
      <c r="J15" s="80"/>
      <c r="K15" s="393" t="s">
        <v>227</v>
      </c>
      <c r="L15" s="394"/>
      <c r="M15" s="394"/>
      <c r="N15" s="394"/>
      <c r="O15" s="394"/>
      <c r="P15" s="394"/>
      <c r="Q15" s="394"/>
      <c r="R15" s="395"/>
      <c r="S15" s="166"/>
      <c r="T15" s="566" t="s">
        <v>51</v>
      </c>
      <c r="U15" s="567"/>
      <c r="V15" s="567"/>
      <c r="W15" s="567"/>
      <c r="X15" s="567"/>
      <c r="Y15" s="567"/>
      <c r="Z15" s="567"/>
      <c r="AA15" s="568"/>
      <c r="AB15" s="164"/>
      <c r="AC15" s="347" t="s">
        <v>152</v>
      </c>
      <c r="AD15" s="348"/>
      <c r="AE15" s="348"/>
      <c r="AF15" s="348"/>
      <c r="AG15" s="348"/>
      <c r="AH15" s="348"/>
      <c r="AI15" s="348"/>
      <c r="AJ15" s="349"/>
      <c r="AK15" s="80"/>
      <c r="AL15" s="393" t="s">
        <v>227</v>
      </c>
      <c r="AM15" s="394"/>
      <c r="AN15" s="394"/>
      <c r="AO15" s="394"/>
      <c r="AP15" s="394"/>
      <c r="AQ15" s="394"/>
      <c r="AR15" s="394"/>
      <c r="AS15" s="395"/>
      <c r="AT15" s="166"/>
      <c r="AU15" s="566" t="s">
        <v>51</v>
      </c>
      <c r="AV15" s="567"/>
      <c r="AW15" s="567"/>
      <c r="AX15" s="567"/>
      <c r="AY15" s="567"/>
      <c r="AZ15" s="567"/>
      <c r="BA15" s="567"/>
      <c r="BB15" s="568"/>
      <c r="BC15" s="80"/>
      <c r="BD15" s="80"/>
      <c r="BE15" s="80"/>
      <c r="BF15" s="80"/>
      <c r="BG15" s="6"/>
      <c r="BH15" s="53"/>
    </row>
    <row r="16" spans="1:60" ht="12.95" customHeight="1" x14ac:dyDescent="0.2">
      <c r="A16" s="47"/>
      <c r="B16" s="350" t="s">
        <v>41</v>
      </c>
      <c r="C16" s="350"/>
      <c r="D16" s="350"/>
      <c r="E16" s="350"/>
      <c r="F16" s="350"/>
      <c r="G16" s="350"/>
      <c r="H16" s="350"/>
      <c r="I16" s="350"/>
      <c r="J16" s="80"/>
      <c r="K16" s="561">
        <v>1</v>
      </c>
      <c r="L16" s="561"/>
      <c r="M16" s="561"/>
      <c r="N16" s="561"/>
      <c r="O16" s="561"/>
      <c r="P16" s="561"/>
      <c r="Q16" s="561"/>
      <c r="R16" s="561"/>
      <c r="S16" s="166"/>
      <c r="T16" s="569">
        <v>10</v>
      </c>
      <c r="U16" s="569"/>
      <c r="V16" s="569"/>
      <c r="W16" s="569"/>
      <c r="X16" s="569"/>
      <c r="Y16" s="569"/>
      <c r="Z16" s="569"/>
      <c r="AA16" s="569"/>
      <c r="AB16" s="164"/>
      <c r="AC16" s="350" t="s">
        <v>45</v>
      </c>
      <c r="AD16" s="350"/>
      <c r="AE16" s="350"/>
      <c r="AF16" s="350"/>
      <c r="AG16" s="350"/>
      <c r="AH16" s="350"/>
      <c r="AI16" s="350"/>
      <c r="AJ16" s="350"/>
      <c r="AK16" s="80"/>
      <c r="AL16" s="561">
        <v>0.5</v>
      </c>
      <c r="AM16" s="561"/>
      <c r="AN16" s="561"/>
      <c r="AO16" s="561"/>
      <c r="AP16" s="561"/>
      <c r="AQ16" s="561"/>
      <c r="AR16" s="561"/>
      <c r="AS16" s="561"/>
      <c r="AT16" s="166"/>
      <c r="AU16" s="569">
        <v>40</v>
      </c>
      <c r="AV16" s="569"/>
      <c r="AW16" s="569"/>
      <c r="AX16" s="569"/>
      <c r="AY16" s="569"/>
      <c r="AZ16" s="569"/>
      <c r="BA16" s="569"/>
      <c r="BB16" s="569"/>
      <c r="BC16" s="80"/>
      <c r="BD16" s="80"/>
      <c r="BE16" s="80"/>
      <c r="BF16" s="80"/>
      <c r="BG16" s="6"/>
      <c r="BH16" s="53"/>
    </row>
    <row r="17" spans="1:60" ht="12.95" customHeight="1" x14ac:dyDescent="0.2">
      <c r="A17" s="47"/>
      <c r="B17" s="350" t="s">
        <v>42</v>
      </c>
      <c r="C17" s="350"/>
      <c r="D17" s="350"/>
      <c r="E17" s="350"/>
      <c r="F17" s="350"/>
      <c r="G17" s="350"/>
      <c r="H17" s="350"/>
      <c r="I17" s="350"/>
      <c r="J17" s="80"/>
      <c r="K17" s="561">
        <v>0.95</v>
      </c>
      <c r="L17" s="561"/>
      <c r="M17" s="561"/>
      <c r="N17" s="561"/>
      <c r="O17" s="561"/>
      <c r="P17" s="561"/>
      <c r="Q17" s="561"/>
      <c r="R17" s="561"/>
      <c r="S17" s="166"/>
      <c r="T17" s="560">
        <v>55</v>
      </c>
      <c r="U17" s="560"/>
      <c r="V17" s="560"/>
      <c r="W17" s="560"/>
      <c r="X17" s="560"/>
      <c r="Y17" s="560"/>
      <c r="Z17" s="560"/>
      <c r="AA17" s="560"/>
      <c r="AB17" s="164"/>
      <c r="AC17" s="350" t="s">
        <v>46</v>
      </c>
      <c r="AD17" s="350"/>
      <c r="AE17" s="350"/>
      <c r="AF17" s="350"/>
      <c r="AG17" s="350"/>
      <c r="AH17" s="350"/>
      <c r="AI17" s="350"/>
      <c r="AJ17" s="350"/>
      <c r="AK17" s="80"/>
      <c r="AL17" s="561">
        <v>0.4</v>
      </c>
      <c r="AM17" s="561"/>
      <c r="AN17" s="561"/>
      <c r="AO17" s="561"/>
      <c r="AP17" s="561"/>
      <c r="AQ17" s="561"/>
      <c r="AR17" s="561"/>
      <c r="AS17" s="561"/>
      <c r="AT17" s="166"/>
      <c r="AU17" s="560">
        <v>80</v>
      </c>
      <c r="AV17" s="560"/>
      <c r="AW17" s="560"/>
      <c r="AX17" s="560"/>
      <c r="AY17" s="560"/>
      <c r="AZ17" s="560"/>
      <c r="BA17" s="560"/>
      <c r="BB17" s="560"/>
      <c r="BC17" s="80"/>
      <c r="BD17" s="80"/>
      <c r="BE17" s="80"/>
      <c r="BF17" s="80"/>
      <c r="BG17" s="6"/>
      <c r="BH17" s="53"/>
    </row>
    <row r="18" spans="1:60" ht="12.95" customHeight="1" x14ac:dyDescent="0.2">
      <c r="A18" s="47"/>
      <c r="B18" s="350" t="s">
        <v>43</v>
      </c>
      <c r="C18" s="350"/>
      <c r="D18" s="350"/>
      <c r="E18" s="350"/>
      <c r="F18" s="350"/>
      <c r="G18" s="350"/>
      <c r="H18" s="350"/>
      <c r="I18" s="350"/>
      <c r="J18" s="80"/>
      <c r="K18" s="561">
        <v>0.75</v>
      </c>
      <c r="L18" s="561"/>
      <c r="M18" s="561"/>
      <c r="N18" s="561"/>
      <c r="O18" s="561"/>
      <c r="P18" s="561"/>
      <c r="Q18" s="561"/>
      <c r="R18" s="561"/>
      <c r="S18" s="167"/>
      <c r="T18" s="562">
        <v>20</v>
      </c>
      <c r="U18" s="563"/>
      <c r="V18" s="563"/>
      <c r="W18" s="563"/>
      <c r="X18" s="563"/>
      <c r="Y18" s="563"/>
      <c r="Z18" s="563"/>
      <c r="AA18" s="564"/>
      <c r="AB18" s="80"/>
      <c r="AC18" s="350" t="s">
        <v>47</v>
      </c>
      <c r="AD18" s="350"/>
      <c r="AE18" s="350"/>
      <c r="AF18" s="350"/>
      <c r="AG18" s="350"/>
      <c r="AH18" s="350"/>
      <c r="AI18" s="350"/>
      <c r="AJ18" s="350"/>
      <c r="AK18" s="80"/>
      <c r="AL18" s="561">
        <v>0.3</v>
      </c>
      <c r="AM18" s="561"/>
      <c r="AN18" s="561"/>
      <c r="AO18" s="561"/>
      <c r="AP18" s="561"/>
      <c r="AQ18" s="561"/>
      <c r="AR18" s="561"/>
      <c r="AS18" s="561"/>
      <c r="AT18" s="167"/>
      <c r="AU18" s="562">
        <v>50</v>
      </c>
      <c r="AV18" s="563"/>
      <c r="AW18" s="563"/>
      <c r="AX18" s="563"/>
      <c r="AY18" s="563"/>
      <c r="AZ18" s="563"/>
      <c r="BA18" s="563"/>
      <c r="BB18" s="564"/>
      <c r="BC18" s="80"/>
      <c r="BD18" s="80"/>
      <c r="BE18" s="80"/>
      <c r="BF18" s="80"/>
      <c r="BG18" s="6"/>
      <c r="BH18" s="53"/>
    </row>
    <row r="19" spans="1:60" ht="12.95" customHeight="1" x14ac:dyDescent="0.2">
      <c r="A19" s="47"/>
      <c r="B19" s="350" t="s">
        <v>44</v>
      </c>
      <c r="C19" s="350"/>
      <c r="D19" s="350"/>
      <c r="E19" s="350"/>
      <c r="F19" s="350"/>
      <c r="G19" s="350"/>
      <c r="H19" s="350"/>
      <c r="I19" s="350"/>
      <c r="J19" s="80"/>
      <c r="K19" s="561">
        <v>0.55000000000000004</v>
      </c>
      <c r="L19" s="561"/>
      <c r="M19" s="561"/>
      <c r="N19" s="561"/>
      <c r="O19" s="561"/>
      <c r="P19" s="561"/>
      <c r="Q19" s="561"/>
      <c r="R19" s="561"/>
      <c r="S19" s="80"/>
      <c r="T19" s="565">
        <v>30</v>
      </c>
      <c r="U19" s="565"/>
      <c r="V19" s="565"/>
      <c r="W19" s="565"/>
      <c r="X19" s="565"/>
      <c r="Y19" s="565"/>
      <c r="Z19" s="565"/>
      <c r="AA19" s="565"/>
      <c r="AB19" s="80"/>
      <c r="AC19" s="350" t="s">
        <v>49</v>
      </c>
      <c r="AD19" s="350"/>
      <c r="AE19" s="350"/>
      <c r="AF19" s="350"/>
      <c r="AG19" s="350"/>
      <c r="AH19" s="350"/>
      <c r="AI19" s="350"/>
      <c r="AJ19" s="350"/>
      <c r="AK19" s="80"/>
      <c r="AL19" s="561">
        <v>0.2</v>
      </c>
      <c r="AM19" s="561"/>
      <c r="AN19" s="561"/>
      <c r="AO19" s="561"/>
      <c r="AP19" s="561"/>
      <c r="AQ19" s="561"/>
      <c r="AR19" s="561"/>
      <c r="AS19" s="561"/>
      <c r="AT19" s="80"/>
      <c r="AU19" s="565">
        <v>60</v>
      </c>
      <c r="AV19" s="565"/>
      <c r="AW19" s="565"/>
      <c r="AX19" s="565"/>
      <c r="AY19" s="565"/>
      <c r="AZ19" s="565"/>
      <c r="BA19" s="565"/>
      <c r="BB19" s="565"/>
      <c r="BC19" s="80"/>
      <c r="BD19" s="80"/>
      <c r="BE19" s="80"/>
      <c r="BF19" s="80"/>
      <c r="BG19" s="6"/>
      <c r="BH19" s="53"/>
    </row>
    <row r="20" spans="1:60" ht="12.95" customHeight="1" x14ac:dyDescent="0.2">
      <c r="A20" s="47"/>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6"/>
      <c r="BH20" s="53"/>
    </row>
    <row r="21" spans="1:60" ht="12.95" customHeight="1" x14ac:dyDescent="0.2">
      <c r="A21" s="47"/>
      <c r="B21" s="80" t="s">
        <v>231</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6"/>
      <c r="BH21" s="53"/>
    </row>
    <row r="22" spans="1:60" ht="12.95" customHeight="1" x14ac:dyDescent="0.2">
      <c r="A22" s="47"/>
      <c r="B22" s="80"/>
      <c r="C22" s="578" t="s">
        <v>234</v>
      </c>
      <c r="D22" s="547"/>
      <c r="E22" s="547"/>
      <c r="F22" s="547"/>
      <c r="G22" s="547"/>
      <c r="H22" s="547"/>
      <c r="I22" s="547"/>
      <c r="J22" s="578" t="s">
        <v>235</v>
      </c>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78" t="s">
        <v>179</v>
      </c>
      <c r="AW22" s="547"/>
      <c r="AX22" s="547"/>
      <c r="AY22" s="547"/>
      <c r="AZ22" s="547"/>
      <c r="BA22" s="547"/>
      <c r="BB22" s="548"/>
      <c r="BC22" s="80"/>
      <c r="BD22" s="80"/>
      <c r="BE22" s="80"/>
      <c r="BF22" s="80"/>
      <c r="BG22" s="6"/>
      <c r="BH22" s="53"/>
    </row>
    <row r="23" spans="1:60" ht="12.95" customHeight="1" x14ac:dyDescent="0.2">
      <c r="A23" s="47"/>
      <c r="B23" s="80"/>
      <c r="C23" s="393"/>
      <c r="D23" s="394"/>
      <c r="E23" s="394"/>
      <c r="F23" s="394"/>
      <c r="G23" s="394"/>
      <c r="H23" s="394"/>
      <c r="I23" s="394"/>
      <c r="J23" s="393"/>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3" t="s">
        <v>68</v>
      </c>
      <c r="AW23" s="394"/>
      <c r="AX23" s="394"/>
      <c r="AY23" s="394"/>
      <c r="AZ23" s="394"/>
      <c r="BA23" s="394"/>
      <c r="BB23" s="395"/>
      <c r="BC23" s="80"/>
      <c r="BD23" s="80"/>
      <c r="BE23" s="80"/>
      <c r="BF23" s="80"/>
      <c r="BG23" s="6"/>
      <c r="BH23" s="53"/>
    </row>
    <row r="24" spans="1:60" ht="12.95" customHeight="1" x14ac:dyDescent="0.2">
      <c r="A24" s="47"/>
      <c r="B24" s="80"/>
      <c r="C24" s="393" t="s">
        <v>232</v>
      </c>
      <c r="D24" s="394"/>
      <c r="E24" s="394"/>
      <c r="F24" s="394"/>
      <c r="G24" s="394"/>
      <c r="H24" s="394"/>
      <c r="I24" s="395"/>
      <c r="J24" s="591" t="s">
        <v>236</v>
      </c>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592"/>
      <c r="AU24" s="593"/>
      <c r="AV24" s="562">
        <v>1</v>
      </c>
      <c r="AW24" s="563"/>
      <c r="AX24" s="563"/>
      <c r="AY24" s="563"/>
      <c r="AZ24" s="563"/>
      <c r="BA24" s="563"/>
      <c r="BB24" s="564"/>
      <c r="BC24" s="80"/>
      <c r="BD24" s="80"/>
      <c r="BE24" s="80"/>
      <c r="BF24" s="80"/>
      <c r="BG24" s="6"/>
      <c r="BH24" s="53"/>
    </row>
    <row r="25" spans="1:60" ht="12.95" customHeight="1" x14ac:dyDescent="0.2">
      <c r="A25" s="61"/>
      <c r="B25" s="80"/>
      <c r="C25" s="347" t="s">
        <v>56</v>
      </c>
      <c r="D25" s="348"/>
      <c r="E25" s="348"/>
      <c r="F25" s="348"/>
      <c r="G25" s="348"/>
      <c r="H25" s="348"/>
      <c r="I25" s="349"/>
      <c r="J25" s="585" t="s">
        <v>237</v>
      </c>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7"/>
      <c r="AV25" s="562">
        <v>0.95</v>
      </c>
      <c r="AW25" s="563"/>
      <c r="AX25" s="563"/>
      <c r="AY25" s="563"/>
      <c r="AZ25" s="563"/>
      <c r="BA25" s="563"/>
      <c r="BB25" s="564"/>
      <c r="BC25" s="80"/>
      <c r="BD25" s="80"/>
      <c r="BE25" s="80"/>
      <c r="BF25" s="80"/>
      <c r="BG25" s="6"/>
      <c r="BH25" s="47"/>
    </row>
    <row r="26" spans="1:60" ht="12.95" customHeight="1" x14ac:dyDescent="0.2">
      <c r="A26" s="61"/>
      <c r="B26" s="80"/>
      <c r="C26" s="303" t="s">
        <v>55</v>
      </c>
      <c r="D26" s="326"/>
      <c r="E26" s="326"/>
      <c r="F26" s="326"/>
      <c r="G26" s="326"/>
      <c r="H26" s="326"/>
      <c r="I26" s="327"/>
      <c r="J26" s="588" t="s">
        <v>53</v>
      </c>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90"/>
      <c r="AV26" s="594">
        <v>0.9</v>
      </c>
      <c r="AW26" s="595"/>
      <c r="AX26" s="595"/>
      <c r="AY26" s="595"/>
      <c r="AZ26" s="595"/>
      <c r="BA26" s="595"/>
      <c r="BB26" s="596"/>
      <c r="BC26" s="80"/>
      <c r="BD26" s="80"/>
      <c r="BE26" s="80"/>
      <c r="BF26" s="80"/>
      <c r="BG26" s="6"/>
      <c r="BH26" s="52"/>
    </row>
    <row r="27" spans="1:60" ht="12.95" customHeight="1" x14ac:dyDescent="0.2">
      <c r="A27" s="61"/>
      <c r="B27" s="80"/>
      <c r="C27" s="347" t="s">
        <v>57</v>
      </c>
      <c r="D27" s="348"/>
      <c r="E27" s="348"/>
      <c r="F27" s="348"/>
      <c r="G27" s="348"/>
      <c r="H27" s="348"/>
      <c r="I27" s="349"/>
      <c r="J27" s="585" t="s">
        <v>238</v>
      </c>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7"/>
      <c r="AV27" s="562">
        <v>0.8</v>
      </c>
      <c r="AW27" s="563"/>
      <c r="AX27" s="563"/>
      <c r="AY27" s="563"/>
      <c r="AZ27" s="563"/>
      <c r="BA27" s="563"/>
      <c r="BB27" s="564"/>
      <c r="BC27" s="80"/>
      <c r="BD27" s="80"/>
      <c r="BE27" s="80"/>
      <c r="BF27" s="80"/>
      <c r="BG27" s="6"/>
      <c r="BH27" s="54"/>
    </row>
    <row r="28" spans="1:60" ht="12.95" customHeight="1" x14ac:dyDescent="0.2">
      <c r="A28" s="61"/>
      <c r="B28" s="80"/>
      <c r="C28" s="347" t="s">
        <v>233</v>
      </c>
      <c r="D28" s="348"/>
      <c r="E28" s="348"/>
      <c r="F28" s="348"/>
      <c r="G28" s="348"/>
      <c r="H28" s="348"/>
      <c r="I28" s="349"/>
      <c r="J28" s="585" t="s">
        <v>239</v>
      </c>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7"/>
      <c r="AV28" s="562">
        <v>0.75</v>
      </c>
      <c r="AW28" s="563"/>
      <c r="AX28" s="563"/>
      <c r="AY28" s="563"/>
      <c r="AZ28" s="563"/>
      <c r="BA28" s="563"/>
      <c r="BB28" s="564"/>
      <c r="BC28" s="80"/>
      <c r="BD28" s="80"/>
      <c r="BE28" s="80"/>
      <c r="BF28" s="80"/>
      <c r="BG28" s="6"/>
      <c r="BH28" s="47"/>
    </row>
    <row r="29" spans="1:60" ht="12.95" customHeight="1" x14ac:dyDescent="0.2">
      <c r="A29" s="61"/>
      <c r="B29" s="80"/>
      <c r="C29" s="347" t="s">
        <v>59</v>
      </c>
      <c r="D29" s="348"/>
      <c r="E29" s="348"/>
      <c r="F29" s="348"/>
      <c r="G29" s="348"/>
      <c r="H29" s="348"/>
      <c r="I29" s="349"/>
      <c r="J29" s="347" t="s">
        <v>52</v>
      </c>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9"/>
      <c r="AV29" s="562">
        <v>0.7</v>
      </c>
      <c r="AW29" s="563"/>
      <c r="AX29" s="563"/>
      <c r="AY29" s="563"/>
      <c r="AZ29" s="563"/>
      <c r="BA29" s="563"/>
      <c r="BB29" s="564"/>
      <c r="BC29" s="80"/>
      <c r="BD29" s="80"/>
      <c r="BE29" s="80"/>
      <c r="BF29" s="80"/>
      <c r="BG29" s="6"/>
      <c r="BH29" s="55"/>
    </row>
    <row r="30" spans="1:60" ht="12.95" customHeight="1" x14ac:dyDescent="0.2">
      <c r="A30" s="61"/>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6"/>
      <c r="BH30" s="47"/>
    </row>
    <row r="31" spans="1:60" ht="12.95" customHeight="1" x14ac:dyDescent="0.2">
      <c r="A31" s="61"/>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6"/>
      <c r="BH31" s="52"/>
    </row>
    <row r="32" spans="1:60" ht="12.95" customHeight="1" x14ac:dyDescent="0.2">
      <c r="A32" s="61"/>
      <c r="B32" s="80"/>
      <c r="C32" s="284" t="s">
        <v>76</v>
      </c>
      <c r="D32" s="285"/>
      <c r="E32" s="285"/>
      <c r="F32" s="285"/>
      <c r="G32" s="285"/>
      <c r="H32" s="285"/>
      <c r="I32" s="286"/>
      <c r="J32" s="210" t="s">
        <v>77</v>
      </c>
      <c r="K32" s="211"/>
      <c r="L32" s="211"/>
      <c r="M32" s="211"/>
      <c r="N32" s="211"/>
      <c r="O32" s="211"/>
      <c r="P32" s="211"/>
      <c r="Q32" s="211"/>
      <c r="R32" s="211"/>
      <c r="S32" s="211"/>
      <c r="T32" s="211"/>
      <c r="U32" s="211"/>
      <c r="V32" s="211"/>
      <c r="W32" s="211"/>
      <c r="X32" s="211"/>
      <c r="Y32" s="211"/>
      <c r="Z32" s="211"/>
      <c r="AA32" s="211"/>
      <c r="AB32" s="211"/>
      <c r="AC32" s="211"/>
      <c r="AD32" s="212"/>
      <c r="AE32" s="388">
        <v>0.7</v>
      </c>
      <c r="AF32" s="389"/>
      <c r="AG32" s="389"/>
      <c r="AH32" s="389"/>
      <c r="AI32" s="390"/>
      <c r="AK32" s="210" t="s">
        <v>80</v>
      </c>
      <c r="AL32" s="211"/>
      <c r="AM32" s="211"/>
      <c r="AN32" s="211"/>
      <c r="AO32" s="211"/>
      <c r="AP32" s="211"/>
      <c r="AQ32" s="211"/>
      <c r="AR32" s="211"/>
      <c r="AS32" s="211"/>
      <c r="AT32" s="211"/>
      <c r="AU32" s="211"/>
      <c r="AV32" s="211"/>
      <c r="AW32" s="211"/>
      <c r="AX32" s="211"/>
      <c r="AY32" s="211"/>
      <c r="AZ32" s="211"/>
      <c r="BA32" s="212"/>
      <c r="BB32" s="391">
        <v>22</v>
      </c>
      <c r="BC32" s="391"/>
      <c r="BD32" s="391"/>
      <c r="BE32" s="391"/>
      <c r="BF32" s="391"/>
      <c r="BG32" s="6"/>
      <c r="BH32" s="47"/>
    </row>
    <row r="33" spans="1:60" ht="12.95" customHeight="1" x14ac:dyDescent="0.2">
      <c r="A33" s="61"/>
      <c r="B33" s="80"/>
      <c r="C33" s="287"/>
      <c r="D33" s="288"/>
      <c r="E33" s="288"/>
      <c r="F33" s="288"/>
      <c r="G33" s="288"/>
      <c r="H33" s="288"/>
      <c r="I33" s="290"/>
      <c r="J33" s="210" t="s">
        <v>78</v>
      </c>
      <c r="K33" s="211"/>
      <c r="L33" s="211"/>
      <c r="M33" s="211"/>
      <c r="N33" s="211"/>
      <c r="O33" s="211"/>
      <c r="P33" s="211"/>
      <c r="Q33" s="211"/>
      <c r="R33" s="211"/>
      <c r="S33" s="211"/>
      <c r="T33" s="211"/>
      <c r="U33" s="211"/>
      <c r="V33" s="211"/>
      <c r="W33" s="211"/>
      <c r="X33" s="211"/>
      <c r="Y33" s="211"/>
      <c r="Z33" s="211"/>
      <c r="AA33" s="211"/>
      <c r="AB33" s="211"/>
      <c r="AC33" s="211"/>
      <c r="AD33" s="212"/>
      <c r="AE33" s="388">
        <v>0.8</v>
      </c>
      <c r="AF33" s="389"/>
      <c r="AG33" s="389"/>
      <c r="AH33" s="389"/>
      <c r="AI33" s="390"/>
      <c r="AK33" s="210" t="s">
        <v>81</v>
      </c>
      <c r="AL33" s="211"/>
      <c r="AM33" s="211"/>
      <c r="AN33" s="211"/>
      <c r="AO33" s="211"/>
      <c r="AP33" s="211"/>
      <c r="AQ33" s="211"/>
      <c r="AR33" s="211"/>
      <c r="AS33" s="211"/>
      <c r="AT33" s="211"/>
      <c r="AU33" s="211"/>
      <c r="AV33" s="211"/>
      <c r="AW33" s="211"/>
      <c r="AX33" s="211"/>
      <c r="AY33" s="211"/>
      <c r="AZ33" s="211"/>
      <c r="BA33" s="212"/>
      <c r="BB33" s="391">
        <v>35</v>
      </c>
      <c r="BC33" s="391"/>
      <c r="BD33" s="391"/>
      <c r="BE33" s="391"/>
      <c r="BF33" s="391"/>
      <c r="BG33" s="6"/>
      <c r="BH33" s="47"/>
    </row>
    <row r="34" spans="1:60" ht="12.95" customHeight="1" x14ac:dyDescent="0.2">
      <c r="A34" s="61"/>
      <c r="B34" s="80"/>
      <c r="C34" s="365"/>
      <c r="D34" s="289"/>
      <c r="E34" s="289"/>
      <c r="F34" s="289"/>
      <c r="G34" s="289"/>
      <c r="H34" s="289"/>
      <c r="I34" s="366"/>
      <c r="J34" s="210" t="s">
        <v>79</v>
      </c>
      <c r="K34" s="211"/>
      <c r="L34" s="211"/>
      <c r="M34" s="211"/>
      <c r="N34" s="211"/>
      <c r="O34" s="211"/>
      <c r="P34" s="211"/>
      <c r="Q34" s="211"/>
      <c r="R34" s="211"/>
      <c r="S34" s="211"/>
      <c r="T34" s="211"/>
      <c r="U34" s="211"/>
      <c r="V34" s="211"/>
      <c r="W34" s="211"/>
      <c r="X34" s="211"/>
      <c r="Y34" s="211"/>
      <c r="Z34" s="211"/>
      <c r="AA34" s="211"/>
      <c r="AB34" s="211"/>
      <c r="AC34" s="211"/>
      <c r="AD34" s="212"/>
      <c r="AE34" s="388">
        <v>0.9</v>
      </c>
      <c r="AF34" s="389"/>
      <c r="AG34" s="389"/>
      <c r="AH34" s="389"/>
      <c r="AI34" s="390"/>
      <c r="AK34" s="210" t="s">
        <v>82</v>
      </c>
      <c r="AL34" s="211"/>
      <c r="AM34" s="211"/>
      <c r="AN34" s="211"/>
      <c r="AO34" s="211"/>
      <c r="AP34" s="211"/>
      <c r="AQ34" s="211"/>
      <c r="AR34" s="211"/>
      <c r="AS34" s="211"/>
      <c r="AT34" s="211"/>
      <c r="AU34" s="211"/>
      <c r="AV34" s="211"/>
      <c r="AW34" s="211"/>
      <c r="AX34" s="211"/>
      <c r="AY34" s="211"/>
      <c r="AZ34" s="211"/>
      <c r="BA34" s="212"/>
      <c r="BB34" s="391">
        <v>41</v>
      </c>
      <c r="BC34" s="391"/>
      <c r="BD34" s="391"/>
      <c r="BE34" s="391"/>
      <c r="BF34" s="391"/>
      <c r="BG34" s="6"/>
      <c r="BH34" s="47"/>
    </row>
    <row r="35" spans="1:60" ht="12.95" customHeight="1" x14ac:dyDescent="0.2">
      <c r="A35" s="61"/>
      <c r="B35" s="80"/>
      <c r="C35" s="80"/>
      <c r="D35" s="80"/>
      <c r="E35" s="80"/>
      <c r="F35" s="80"/>
      <c r="G35" s="80"/>
      <c r="H35" s="80"/>
      <c r="I35" s="80"/>
      <c r="J35" s="80"/>
      <c r="K35" s="80"/>
      <c r="L35" s="80"/>
      <c r="M35" s="80"/>
      <c r="N35" s="80"/>
      <c r="O35" s="159"/>
      <c r="P35" s="159"/>
      <c r="Q35" s="159"/>
      <c r="R35" s="159"/>
      <c r="S35" s="159"/>
      <c r="T35" s="80"/>
      <c r="U35" s="80"/>
      <c r="V35" s="80"/>
      <c r="W35" s="80"/>
      <c r="X35" s="80"/>
      <c r="Y35" s="80"/>
      <c r="Z35" s="80"/>
      <c r="AA35" s="80"/>
      <c r="AB35" s="80"/>
      <c r="AC35" s="159"/>
      <c r="AD35" s="159"/>
      <c r="AE35" s="159"/>
      <c r="AF35" s="159"/>
      <c r="AG35" s="159"/>
      <c r="AH35" s="80"/>
      <c r="AI35" s="80"/>
      <c r="AJ35" s="80"/>
      <c r="AK35" s="159"/>
      <c r="AL35" s="159"/>
      <c r="AM35" s="159"/>
      <c r="AN35" s="159"/>
      <c r="AO35" s="159"/>
      <c r="AP35" s="80"/>
      <c r="AQ35" s="80"/>
      <c r="AR35" s="80"/>
      <c r="AS35" s="80"/>
      <c r="AT35" s="80"/>
      <c r="AU35" s="80"/>
      <c r="AV35" s="80"/>
      <c r="AW35" s="160"/>
      <c r="AX35" s="160"/>
      <c r="AY35" s="160"/>
      <c r="AZ35" s="160"/>
      <c r="BA35" s="160"/>
      <c r="BB35" s="160"/>
      <c r="BC35" s="160"/>
      <c r="BD35" s="160"/>
      <c r="BE35" s="80"/>
      <c r="BF35" s="80"/>
      <c r="BG35" s="6"/>
      <c r="BH35" s="47"/>
    </row>
    <row r="36" spans="1:60" x14ac:dyDescent="0.2">
      <c r="A36" s="42"/>
      <c r="I36" s="303" t="s">
        <v>242</v>
      </c>
      <c r="J36" s="326"/>
      <c r="K36" s="326"/>
      <c r="L36" s="326"/>
      <c r="M36" s="326"/>
      <c r="N36" s="326"/>
      <c r="O36" s="326"/>
      <c r="P36" s="326"/>
      <c r="Q36" s="326"/>
      <c r="R36" s="326"/>
      <c r="S36" s="326"/>
      <c r="T36" s="326"/>
      <c r="U36" s="326"/>
      <c r="V36" s="326"/>
      <c r="W36" s="326"/>
      <c r="X36" s="326"/>
      <c r="Y36" s="326"/>
      <c r="Z36" s="326"/>
      <c r="AA36" s="326"/>
      <c r="AB36" s="327"/>
      <c r="BH36" s="42"/>
    </row>
    <row r="37" spans="1:60" x14ac:dyDescent="0.2">
      <c r="A37" s="42"/>
      <c r="C37" s="36"/>
      <c r="D37" s="36"/>
      <c r="E37" s="36"/>
      <c r="F37" s="36"/>
      <c r="G37" s="36"/>
      <c r="H37" s="36"/>
      <c r="I37" s="341" t="s">
        <v>89</v>
      </c>
      <c r="J37" s="342"/>
      <c r="K37" s="342"/>
      <c r="L37" s="342"/>
      <c r="M37" s="342"/>
      <c r="N37" s="342"/>
      <c r="O37" s="342"/>
      <c r="P37" s="342"/>
      <c r="Q37" s="342"/>
      <c r="R37" s="343"/>
      <c r="S37" s="344" t="s">
        <v>99</v>
      </c>
      <c r="T37" s="345"/>
      <c r="U37" s="345"/>
      <c r="V37" s="345"/>
      <c r="W37" s="345"/>
      <c r="X37" s="345"/>
      <c r="Y37" s="345"/>
      <c r="Z37" s="345"/>
      <c r="AA37" s="345"/>
      <c r="AB37" s="346"/>
      <c r="AC37" s="347" t="s">
        <v>96</v>
      </c>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3"/>
      <c r="BB37" s="277"/>
      <c r="BC37" s="277"/>
      <c r="BD37" s="277"/>
      <c r="BE37" s="277"/>
      <c r="BF37" s="277"/>
      <c r="BH37" s="42"/>
    </row>
    <row r="38" spans="1:60" x14ac:dyDescent="0.2">
      <c r="A38" s="42"/>
      <c r="C38" s="36"/>
      <c r="D38" s="36"/>
      <c r="E38" s="36"/>
      <c r="F38" s="36"/>
      <c r="G38" s="36"/>
      <c r="H38" s="36"/>
      <c r="I38" s="335" t="s">
        <v>101</v>
      </c>
      <c r="J38" s="336"/>
      <c r="K38" s="336"/>
      <c r="L38" s="336"/>
      <c r="M38" s="336"/>
      <c r="N38" s="336"/>
      <c r="O38" s="336"/>
      <c r="P38" s="336"/>
      <c r="Q38" s="336"/>
      <c r="R38" s="337"/>
      <c r="S38" s="338" t="s">
        <v>100</v>
      </c>
      <c r="T38" s="339"/>
      <c r="U38" s="339"/>
      <c r="V38" s="339"/>
      <c r="W38" s="339"/>
      <c r="X38" s="339"/>
      <c r="Y38" s="339"/>
      <c r="Z38" s="339"/>
      <c r="AA38" s="339"/>
      <c r="AB38" s="340"/>
      <c r="AC38" s="350" t="s">
        <v>97</v>
      </c>
      <c r="AD38" s="351"/>
      <c r="AE38" s="351"/>
      <c r="AF38" s="351"/>
      <c r="AG38" s="351"/>
      <c r="AH38" s="350" t="s">
        <v>90</v>
      </c>
      <c r="AI38" s="351"/>
      <c r="AJ38" s="351"/>
      <c r="AK38" s="351"/>
      <c r="AL38" s="351"/>
      <c r="AM38" s="350" t="s">
        <v>91</v>
      </c>
      <c r="AN38" s="351"/>
      <c r="AO38" s="351"/>
      <c r="AP38" s="351"/>
      <c r="AQ38" s="351"/>
      <c r="AR38" s="350" t="s">
        <v>92</v>
      </c>
      <c r="AS38" s="351"/>
      <c r="AT38" s="351"/>
      <c r="AU38" s="351"/>
      <c r="AV38" s="351"/>
      <c r="AW38" s="350" t="s">
        <v>98</v>
      </c>
      <c r="AX38" s="351"/>
      <c r="AY38" s="351"/>
      <c r="AZ38" s="351"/>
      <c r="BA38" s="351"/>
      <c r="BB38" s="36"/>
      <c r="BC38" s="36"/>
      <c r="BD38" s="36"/>
      <c r="BE38" s="36"/>
      <c r="BF38" s="36"/>
      <c r="BH38" s="42"/>
    </row>
    <row r="39" spans="1:60" x14ac:dyDescent="0.2">
      <c r="A39" s="42"/>
      <c r="C39" s="36"/>
      <c r="D39" s="36"/>
      <c r="E39" s="36"/>
      <c r="F39" s="36"/>
      <c r="G39" s="36"/>
      <c r="H39" s="36"/>
      <c r="I39" s="335" t="s">
        <v>93</v>
      </c>
      <c r="J39" s="336"/>
      <c r="K39" s="336"/>
      <c r="L39" s="336"/>
      <c r="M39" s="336"/>
      <c r="N39" s="336"/>
      <c r="O39" s="336"/>
      <c r="P39" s="336"/>
      <c r="Q39" s="336"/>
      <c r="R39" s="337"/>
      <c r="S39" s="338" t="s">
        <v>94</v>
      </c>
      <c r="T39" s="339"/>
      <c r="U39" s="339"/>
      <c r="V39" s="339"/>
      <c r="W39" s="339"/>
      <c r="X39" s="339"/>
      <c r="Y39" s="339"/>
      <c r="Z39" s="339"/>
      <c r="AA39" s="339"/>
      <c r="AB39" s="340"/>
      <c r="AC39" s="333">
        <v>1</v>
      </c>
      <c r="AD39" s="333"/>
      <c r="AE39" s="333"/>
      <c r="AF39" s="333"/>
      <c r="AG39" s="333"/>
      <c r="AH39" s="333">
        <v>0.8</v>
      </c>
      <c r="AI39" s="333"/>
      <c r="AJ39" s="333"/>
      <c r="AK39" s="333"/>
      <c r="AL39" s="333"/>
      <c r="AM39" s="333">
        <v>0.6</v>
      </c>
      <c r="AN39" s="333"/>
      <c r="AO39" s="333"/>
      <c r="AP39" s="333"/>
      <c r="AQ39" s="333"/>
      <c r="AR39" s="333">
        <v>0.4</v>
      </c>
      <c r="AS39" s="333"/>
      <c r="AT39" s="333"/>
      <c r="AU39" s="333"/>
      <c r="AV39" s="333"/>
      <c r="AW39" s="333">
        <v>0.2</v>
      </c>
      <c r="AX39" s="333"/>
      <c r="AY39" s="333"/>
      <c r="AZ39" s="333"/>
      <c r="BA39" s="333"/>
      <c r="BB39" s="36"/>
      <c r="BC39" s="36"/>
      <c r="BD39" s="36"/>
      <c r="BE39" s="36"/>
      <c r="BF39" s="36"/>
      <c r="BH39" s="42"/>
    </row>
    <row r="40" spans="1:60" x14ac:dyDescent="0.2">
      <c r="A40" s="42"/>
      <c r="C40" s="36"/>
      <c r="D40" s="36"/>
      <c r="E40" s="36"/>
      <c r="F40" s="36"/>
      <c r="G40" s="36"/>
      <c r="H40" s="36"/>
      <c r="I40" s="330" t="s">
        <v>54</v>
      </c>
      <c r="J40" s="331"/>
      <c r="K40" s="331"/>
      <c r="L40" s="331"/>
      <c r="M40" s="331"/>
      <c r="N40" s="331"/>
      <c r="O40" s="331"/>
      <c r="P40" s="331"/>
      <c r="Q40" s="331"/>
      <c r="R40" s="331"/>
      <c r="S40" s="332">
        <v>1</v>
      </c>
      <c r="T40" s="332"/>
      <c r="U40" s="332"/>
      <c r="V40" s="332"/>
      <c r="W40" s="332"/>
      <c r="X40" s="332"/>
      <c r="Y40" s="332"/>
      <c r="Z40" s="332"/>
      <c r="AA40" s="332"/>
      <c r="AB40" s="332"/>
      <c r="AC40" s="328">
        <v>1</v>
      </c>
      <c r="AD40" s="328"/>
      <c r="AE40" s="328"/>
      <c r="AF40" s="328"/>
      <c r="AG40" s="328"/>
      <c r="AH40" s="328">
        <v>0.8</v>
      </c>
      <c r="AI40" s="328"/>
      <c r="AJ40" s="328"/>
      <c r="AK40" s="328"/>
      <c r="AL40" s="328"/>
      <c r="AM40" s="328">
        <v>0.6</v>
      </c>
      <c r="AN40" s="328"/>
      <c r="AO40" s="328"/>
      <c r="AP40" s="328"/>
      <c r="AQ40" s="328"/>
      <c r="AR40" s="328">
        <v>0.4</v>
      </c>
      <c r="AS40" s="328"/>
      <c r="AT40" s="328"/>
      <c r="AU40" s="328"/>
      <c r="AV40" s="328"/>
      <c r="AW40" s="328">
        <v>0.2</v>
      </c>
      <c r="AX40" s="328"/>
      <c r="AY40" s="328"/>
      <c r="AZ40" s="328"/>
      <c r="BA40" s="328"/>
      <c r="BB40" s="36"/>
      <c r="BC40" s="36"/>
      <c r="BD40" s="36"/>
      <c r="BE40" s="36"/>
      <c r="BF40" s="36"/>
      <c r="BH40" s="42"/>
    </row>
    <row r="41" spans="1:60" x14ac:dyDescent="0.2">
      <c r="A41" s="42"/>
      <c r="C41" s="36"/>
      <c r="D41" s="36"/>
      <c r="E41" s="36"/>
      <c r="F41" s="36"/>
      <c r="G41" s="36"/>
      <c r="H41" s="36"/>
      <c r="I41" s="330" t="s">
        <v>55</v>
      </c>
      <c r="J41" s="331"/>
      <c r="K41" s="331"/>
      <c r="L41" s="331"/>
      <c r="M41" s="331"/>
      <c r="N41" s="331"/>
      <c r="O41" s="331"/>
      <c r="P41" s="331"/>
      <c r="Q41" s="331"/>
      <c r="R41" s="331"/>
      <c r="S41" s="332">
        <v>0.8</v>
      </c>
      <c r="T41" s="332"/>
      <c r="U41" s="332"/>
      <c r="V41" s="332"/>
      <c r="W41" s="332"/>
      <c r="X41" s="332"/>
      <c r="Y41" s="332"/>
      <c r="Z41" s="332"/>
      <c r="AA41" s="332"/>
      <c r="AB41" s="332"/>
      <c r="AC41" s="328">
        <v>0.8</v>
      </c>
      <c r="AD41" s="328"/>
      <c r="AE41" s="328"/>
      <c r="AF41" s="328"/>
      <c r="AG41" s="328"/>
      <c r="AH41" s="328">
        <v>0.64</v>
      </c>
      <c r="AI41" s="328"/>
      <c r="AJ41" s="328"/>
      <c r="AK41" s="328"/>
      <c r="AL41" s="328"/>
      <c r="AM41" s="328">
        <v>0.48</v>
      </c>
      <c r="AN41" s="328"/>
      <c r="AO41" s="328"/>
      <c r="AP41" s="328"/>
      <c r="AQ41" s="328"/>
      <c r="AR41" s="328">
        <v>0.32</v>
      </c>
      <c r="AS41" s="328"/>
      <c r="AT41" s="328"/>
      <c r="AU41" s="328"/>
      <c r="AV41" s="328"/>
      <c r="AW41" s="328">
        <v>0.16</v>
      </c>
      <c r="AX41" s="328"/>
      <c r="AY41" s="328"/>
      <c r="AZ41" s="328"/>
      <c r="BA41" s="328"/>
      <c r="BB41" s="36"/>
      <c r="BC41" s="36"/>
      <c r="BD41" s="36"/>
      <c r="BE41" s="36"/>
      <c r="BF41" s="36"/>
      <c r="BH41" s="42"/>
    </row>
    <row r="42" spans="1:60" x14ac:dyDescent="0.2">
      <c r="A42" s="42"/>
      <c r="C42" s="36"/>
      <c r="D42" s="36"/>
      <c r="E42" s="36"/>
      <c r="F42" s="36"/>
      <c r="G42" s="36"/>
      <c r="H42" s="36"/>
      <c r="I42" s="330" t="s">
        <v>95</v>
      </c>
      <c r="J42" s="331"/>
      <c r="K42" s="331"/>
      <c r="L42" s="331"/>
      <c r="M42" s="331"/>
      <c r="N42" s="331"/>
      <c r="O42" s="331"/>
      <c r="P42" s="331"/>
      <c r="Q42" s="331"/>
      <c r="R42" s="331"/>
      <c r="S42" s="332">
        <v>0.4</v>
      </c>
      <c r="T42" s="332"/>
      <c r="U42" s="332"/>
      <c r="V42" s="332"/>
      <c r="W42" s="332"/>
      <c r="X42" s="332"/>
      <c r="Y42" s="332"/>
      <c r="Z42" s="332"/>
      <c r="AA42" s="332"/>
      <c r="AB42" s="332"/>
      <c r="AC42" s="328">
        <v>0.32</v>
      </c>
      <c r="AD42" s="328"/>
      <c r="AE42" s="328"/>
      <c r="AF42" s="328"/>
      <c r="AG42" s="328"/>
      <c r="AH42" s="328">
        <v>0.26</v>
      </c>
      <c r="AI42" s="328"/>
      <c r="AJ42" s="328"/>
      <c r="AK42" s="328"/>
      <c r="AL42" s="328"/>
      <c r="AM42" s="328">
        <v>0.19</v>
      </c>
      <c r="AN42" s="328"/>
      <c r="AO42" s="328"/>
      <c r="AP42" s="328"/>
      <c r="AQ42" s="328"/>
      <c r="AR42" s="328">
        <v>0.13</v>
      </c>
      <c r="AS42" s="328"/>
      <c r="AT42" s="328"/>
      <c r="AU42" s="328"/>
      <c r="AV42" s="328"/>
      <c r="AW42" s="328">
        <v>0.06</v>
      </c>
      <c r="AX42" s="328"/>
      <c r="AY42" s="328"/>
      <c r="AZ42" s="328"/>
      <c r="BA42" s="328"/>
      <c r="BB42" s="36"/>
      <c r="BC42" s="36"/>
      <c r="BD42" s="36"/>
      <c r="BE42" s="36"/>
      <c r="BF42" s="36"/>
      <c r="BH42" s="42"/>
    </row>
    <row r="43" spans="1:60" x14ac:dyDescent="0.2">
      <c r="A43" s="42"/>
      <c r="C43" s="36"/>
      <c r="D43" s="36"/>
      <c r="E43" s="36"/>
      <c r="F43" s="36"/>
      <c r="G43" s="36"/>
      <c r="H43" s="36"/>
      <c r="I43" s="84"/>
      <c r="J43" s="84"/>
      <c r="K43" s="84"/>
      <c r="L43" s="84"/>
      <c r="M43" s="84"/>
      <c r="N43" s="84"/>
      <c r="O43" s="84"/>
      <c r="P43" s="84"/>
      <c r="Q43" s="84"/>
      <c r="R43" s="84"/>
      <c r="S43" s="113"/>
      <c r="T43" s="113"/>
      <c r="U43" s="113"/>
      <c r="V43" s="113"/>
      <c r="W43" s="113"/>
      <c r="X43" s="113"/>
      <c r="Y43" s="113"/>
      <c r="Z43" s="113"/>
      <c r="AA43" s="113"/>
      <c r="AB43" s="113"/>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36"/>
      <c r="BC43" s="36"/>
      <c r="BD43" s="36"/>
      <c r="BE43" s="36"/>
      <c r="BF43" s="36"/>
      <c r="BH43" s="42"/>
    </row>
    <row r="44" spans="1:60" x14ac:dyDescent="0.2">
      <c r="A44" s="42"/>
      <c r="I44" s="303" t="s">
        <v>241</v>
      </c>
      <c r="J44" s="304"/>
      <c r="K44" s="304"/>
      <c r="L44" s="304"/>
      <c r="M44" s="304"/>
      <c r="N44" s="304"/>
      <c r="O44" s="304"/>
      <c r="P44" s="304"/>
      <c r="Q44" s="304"/>
      <c r="R44" s="304"/>
      <c r="S44" s="304"/>
      <c r="T44" s="304"/>
      <c r="U44" s="304"/>
      <c r="V44" s="304"/>
      <c r="W44" s="304"/>
      <c r="X44" s="304"/>
      <c r="Y44" s="304"/>
      <c r="Z44" s="304"/>
      <c r="AA44" s="304"/>
      <c r="AB44" s="305"/>
      <c r="BH44" s="42"/>
    </row>
    <row r="45" spans="1:60" x14ac:dyDescent="0.2">
      <c r="A45" s="42"/>
      <c r="C45" s="36"/>
      <c r="D45" s="36"/>
      <c r="E45" s="36"/>
      <c r="F45" s="36"/>
      <c r="G45" s="36"/>
      <c r="H45" s="36"/>
      <c r="I45" s="341" t="s">
        <v>89</v>
      </c>
      <c r="J45" s="342"/>
      <c r="K45" s="342"/>
      <c r="L45" s="342"/>
      <c r="M45" s="342"/>
      <c r="N45" s="342"/>
      <c r="O45" s="342"/>
      <c r="P45" s="342"/>
      <c r="Q45" s="342"/>
      <c r="R45" s="343"/>
      <c r="S45" s="344" t="s">
        <v>99</v>
      </c>
      <c r="T45" s="345"/>
      <c r="U45" s="345"/>
      <c r="V45" s="345"/>
      <c r="W45" s="345"/>
      <c r="X45" s="345"/>
      <c r="Y45" s="345"/>
      <c r="Z45" s="345"/>
      <c r="AA45" s="345"/>
      <c r="AB45" s="346"/>
      <c r="AC45" s="347" t="s">
        <v>96</v>
      </c>
      <c r="AD45" s="348"/>
      <c r="AE45" s="348"/>
      <c r="AF45" s="348"/>
      <c r="AG45" s="348"/>
      <c r="AH45" s="348"/>
      <c r="AI45" s="348"/>
      <c r="AJ45" s="348"/>
      <c r="AK45" s="348"/>
      <c r="AL45" s="348"/>
      <c r="AM45" s="348"/>
      <c r="AN45" s="348"/>
      <c r="AO45" s="348"/>
      <c r="AP45" s="348"/>
      <c r="AQ45" s="348"/>
      <c r="AR45" s="348"/>
      <c r="AS45" s="348"/>
      <c r="AT45" s="348"/>
      <c r="AU45" s="348"/>
      <c r="AV45" s="349"/>
      <c r="AW45" s="116"/>
      <c r="AX45" s="114"/>
      <c r="AY45" s="114"/>
      <c r="AZ45" s="114"/>
      <c r="BA45" s="114"/>
      <c r="BB45" s="277"/>
      <c r="BC45" s="277"/>
      <c r="BD45" s="277"/>
      <c r="BE45" s="277"/>
      <c r="BF45" s="277"/>
      <c r="BH45" s="42"/>
    </row>
    <row r="46" spans="1:60" x14ac:dyDescent="0.2">
      <c r="A46" s="42"/>
      <c r="C46" s="36"/>
      <c r="D46" s="36"/>
      <c r="E46" s="36"/>
      <c r="F46" s="36"/>
      <c r="G46" s="36"/>
      <c r="H46" s="36"/>
      <c r="I46" s="335" t="s">
        <v>101</v>
      </c>
      <c r="J46" s="336"/>
      <c r="K46" s="336"/>
      <c r="L46" s="336"/>
      <c r="M46" s="336"/>
      <c r="N46" s="336"/>
      <c r="O46" s="336"/>
      <c r="P46" s="336"/>
      <c r="Q46" s="336"/>
      <c r="R46" s="337"/>
      <c r="S46" s="338" t="s">
        <v>100</v>
      </c>
      <c r="T46" s="339"/>
      <c r="U46" s="339"/>
      <c r="V46" s="339"/>
      <c r="W46" s="339"/>
      <c r="X46" s="339"/>
      <c r="Y46" s="339"/>
      <c r="Z46" s="339"/>
      <c r="AA46" s="339"/>
      <c r="AB46" s="340"/>
      <c r="AC46" s="350" t="s">
        <v>103</v>
      </c>
      <c r="AD46" s="351"/>
      <c r="AE46" s="351"/>
      <c r="AF46" s="351"/>
      <c r="AG46" s="351"/>
      <c r="AH46" s="350" t="s">
        <v>104</v>
      </c>
      <c r="AI46" s="351"/>
      <c r="AJ46" s="351"/>
      <c r="AK46" s="351"/>
      <c r="AL46" s="351"/>
      <c r="AM46" s="350" t="s">
        <v>105</v>
      </c>
      <c r="AN46" s="351"/>
      <c r="AO46" s="351"/>
      <c r="AP46" s="351"/>
      <c r="AQ46" s="351"/>
      <c r="AR46" s="350" t="s">
        <v>106</v>
      </c>
      <c r="AS46" s="351"/>
      <c r="AT46" s="351"/>
      <c r="AU46" s="351"/>
      <c r="AV46" s="352"/>
      <c r="AW46" s="117"/>
      <c r="AX46" s="114"/>
      <c r="AY46" s="114"/>
      <c r="AZ46" s="114"/>
      <c r="BA46" s="114"/>
      <c r="BB46" s="36"/>
      <c r="BC46" s="36"/>
      <c r="BD46" s="36"/>
      <c r="BE46" s="36"/>
      <c r="BF46" s="36"/>
      <c r="BH46" s="42"/>
    </row>
    <row r="47" spans="1:60" x14ac:dyDescent="0.2">
      <c r="A47" s="42"/>
      <c r="C47" s="36"/>
      <c r="D47" s="36"/>
      <c r="E47" s="36"/>
      <c r="F47" s="36"/>
      <c r="G47" s="36"/>
      <c r="H47" s="36"/>
      <c r="I47" s="335" t="s">
        <v>93</v>
      </c>
      <c r="J47" s="336"/>
      <c r="K47" s="336"/>
      <c r="L47" s="336"/>
      <c r="M47" s="336"/>
      <c r="N47" s="336"/>
      <c r="O47" s="336"/>
      <c r="P47" s="336"/>
      <c r="Q47" s="336"/>
      <c r="R47" s="337"/>
      <c r="S47" s="338" t="s">
        <v>94</v>
      </c>
      <c r="T47" s="339"/>
      <c r="U47" s="339"/>
      <c r="V47" s="339"/>
      <c r="W47" s="339"/>
      <c r="X47" s="339"/>
      <c r="Y47" s="339"/>
      <c r="Z47" s="339"/>
      <c r="AA47" s="339"/>
      <c r="AB47" s="340"/>
      <c r="AC47" s="333">
        <v>1</v>
      </c>
      <c r="AD47" s="333"/>
      <c r="AE47" s="333"/>
      <c r="AF47" s="333"/>
      <c r="AG47" s="333"/>
      <c r="AH47" s="333">
        <v>0.7</v>
      </c>
      <c r="AI47" s="333"/>
      <c r="AJ47" s="333"/>
      <c r="AK47" s="333"/>
      <c r="AL47" s="333"/>
      <c r="AM47" s="333">
        <v>0.4</v>
      </c>
      <c r="AN47" s="333"/>
      <c r="AO47" s="333"/>
      <c r="AP47" s="333"/>
      <c r="AQ47" s="333"/>
      <c r="AR47" s="333">
        <v>0.1</v>
      </c>
      <c r="AS47" s="333"/>
      <c r="AT47" s="333"/>
      <c r="AU47" s="333"/>
      <c r="AV47" s="334"/>
      <c r="AW47" s="118"/>
      <c r="AX47" s="115"/>
      <c r="AY47" s="115"/>
      <c r="AZ47" s="115"/>
      <c r="BA47" s="115"/>
      <c r="BB47" s="36"/>
      <c r="BC47" s="36"/>
      <c r="BD47" s="36"/>
      <c r="BE47" s="36"/>
      <c r="BF47" s="36"/>
      <c r="BH47" s="42"/>
    </row>
    <row r="48" spans="1:60" x14ac:dyDescent="0.2">
      <c r="A48" s="42"/>
      <c r="C48" s="36"/>
      <c r="D48" s="36"/>
      <c r="E48" s="36"/>
      <c r="F48" s="36"/>
      <c r="G48" s="36"/>
      <c r="H48" s="36"/>
      <c r="I48" s="330" t="s">
        <v>54</v>
      </c>
      <c r="J48" s="331"/>
      <c r="K48" s="331"/>
      <c r="L48" s="331"/>
      <c r="M48" s="331"/>
      <c r="N48" s="331"/>
      <c r="O48" s="331"/>
      <c r="P48" s="331"/>
      <c r="Q48" s="331"/>
      <c r="R48" s="331"/>
      <c r="S48" s="332">
        <v>1</v>
      </c>
      <c r="T48" s="332"/>
      <c r="U48" s="332"/>
      <c r="V48" s="332"/>
      <c r="W48" s="332"/>
      <c r="X48" s="332"/>
      <c r="Y48" s="332"/>
      <c r="Z48" s="332"/>
      <c r="AA48" s="332"/>
      <c r="AB48" s="332"/>
      <c r="AC48" s="328">
        <v>1</v>
      </c>
      <c r="AD48" s="328"/>
      <c r="AE48" s="328"/>
      <c r="AF48" s="328"/>
      <c r="AG48" s="328"/>
      <c r="AH48" s="328">
        <v>0.7</v>
      </c>
      <c r="AI48" s="328"/>
      <c r="AJ48" s="328"/>
      <c r="AK48" s="328"/>
      <c r="AL48" s="328"/>
      <c r="AM48" s="328">
        <v>0.4</v>
      </c>
      <c r="AN48" s="328"/>
      <c r="AO48" s="328"/>
      <c r="AP48" s="328"/>
      <c r="AQ48" s="328"/>
      <c r="AR48" s="328">
        <v>0.1</v>
      </c>
      <c r="AS48" s="328"/>
      <c r="AT48" s="328"/>
      <c r="AU48" s="328"/>
      <c r="AV48" s="329"/>
      <c r="AW48" s="119"/>
      <c r="AX48" s="120"/>
      <c r="AY48" s="120"/>
      <c r="AZ48" s="120"/>
      <c r="BA48" s="120"/>
      <c r="BB48" s="36"/>
      <c r="BC48" s="36"/>
      <c r="BD48" s="36"/>
      <c r="BE48" s="36"/>
      <c r="BF48" s="36"/>
      <c r="BH48" s="42"/>
    </row>
    <row r="49" spans="1:60" x14ac:dyDescent="0.2">
      <c r="A49" s="42"/>
      <c r="C49" s="36"/>
      <c r="D49" s="36"/>
      <c r="E49" s="36"/>
      <c r="F49" s="36"/>
      <c r="G49" s="36"/>
      <c r="H49" s="36"/>
      <c r="I49" s="330" t="s">
        <v>55</v>
      </c>
      <c r="J49" s="331"/>
      <c r="K49" s="331"/>
      <c r="L49" s="331"/>
      <c r="M49" s="331"/>
      <c r="N49" s="331"/>
      <c r="O49" s="331"/>
      <c r="P49" s="331"/>
      <c r="Q49" s="331"/>
      <c r="R49" s="331"/>
      <c r="S49" s="332">
        <v>0.8</v>
      </c>
      <c r="T49" s="332"/>
      <c r="U49" s="332"/>
      <c r="V49" s="332"/>
      <c r="W49" s="332"/>
      <c r="X49" s="332"/>
      <c r="Y49" s="332"/>
      <c r="Z49" s="332"/>
      <c r="AA49" s="332"/>
      <c r="AB49" s="332"/>
      <c r="AC49" s="328">
        <v>0.7</v>
      </c>
      <c r="AD49" s="328"/>
      <c r="AE49" s="328"/>
      <c r="AF49" s="328"/>
      <c r="AG49" s="328"/>
      <c r="AH49" s="328">
        <v>0.49</v>
      </c>
      <c r="AI49" s="328"/>
      <c r="AJ49" s="328"/>
      <c r="AK49" s="328"/>
      <c r="AL49" s="328"/>
      <c r="AM49" s="328">
        <v>0.28000000000000003</v>
      </c>
      <c r="AN49" s="328"/>
      <c r="AO49" s="328"/>
      <c r="AP49" s="328"/>
      <c r="AQ49" s="328"/>
      <c r="AR49" s="328">
        <v>7.0000000000000007E-2</v>
      </c>
      <c r="AS49" s="328"/>
      <c r="AT49" s="328"/>
      <c r="AU49" s="328"/>
      <c r="AV49" s="329"/>
      <c r="AW49" s="119"/>
      <c r="AX49" s="120"/>
      <c r="AY49" s="120"/>
      <c r="AZ49" s="120"/>
      <c r="BA49" s="120"/>
      <c r="BB49" s="36"/>
      <c r="BC49" s="36"/>
      <c r="BD49" s="36"/>
      <c r="BE49" s="36"/>
      <c r="BF49" s="36"/>
      <c r="BH49" s="42"/>
    </row>
    <row r="50" spans="1:60" x14ac:dyDescent="0.2">
      <c r="A50" s="42"/>
      <c r="C50" s="36"/>
      <c r="D50" s="36"/>
      <c r="E50" s="36"/>
      <c r="F50" s="36"/>
      <c r="G50" s="36"/>
      <c r="H50" s="36"/>
      <c r="I50" s="330" t="s">
        <v>95</v>
      </c>
      <c r="J50" s="331"/>
      <c r="K50" s="331"/>
      <c r="L50" s="331"/>
      <c r="M50" s="331"/>
      <c r="N50" s="331"/>
      <c r="O50" s="331"/>
      <c r="P50" s="331"/>
      <c r="Q50" s="331"/>
      <c r="R50" s="331"/>
      <c r="S50" s="332">
        <v>0.4</v>
      </c>
      <c r="T50" s="332"/>
      <c r="U50" s="332"/>
      <c r="V50" s="332"/>
      <c r="W50" s="332"/>
      <c r="X50" s="332"/>
      <c r="Y50" s="332"/>
      <c r="Z50" s="332"/>
      <c r="AA50" s="332"/>
      <c r="AB50" s="332"/>
      <c r="AC50" s="328">
        <v>0.21</v>
      </c>
      <c r="AD50" s="328"/>
      <c r="AE50" s="328"/>
      <c r="AF50" s="328"/>
      <c r="AG50" s="328"/>
      <c r="AH50" s="328">
        <v>0.15</v>
      </c>
      <c r="AI50" s="328"/>
      <c r="AJ50" s="328"/>
      <c r="AK50" s="328"/>
      <c r="AL50" s="328"/>
      <c r="AM50" s="328">
        <v>0.08</v>
      </c>
      <c r="AN50" s="328"/>
      <c r="AO50" s="328"/>
      <c r="AP50" s="328"/>
      <c r="AQ50" s="328"/>
      <c r="AR50" s="328">
        <v>0.02</v>
      </c>
      <c r="AS50" s="328"/>
      <c r="AT50" s="328"/>
      <c r="AU50" s="328"/>
      <c r="AV50" s="329"/>
      <c r="AW50" s="119"/>
      <c r="AX50" s="120"/>
      <c r="AY50" s="120"/>
      <c r="AZ50" s="120"/>
      <c r="BA50" s="120"/>
      <c r="BB50" s="36"/>
      <c r="BC50" s="36"/>
      <c r="BD50" s="36"/>
      <c r="BE50" s="36"/>
      <c r="BF50" s="36"/>
      <c r="BH50" s="42"/>
    </row>
    <row r="51" spans="1:60" ht="14.25" x14ac:dyDescent="0.2">
      <c r="A51" s="42"/>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H51" s="42"/>
    </row>
    <row r="52" spans="1:60" x14ac:dyDescent="0.2">
      <c r="A52" s="42"/>
      <c r="I52" s="303" t="s">
        <v>240</v>
      </c>
      <c r="J52" s="326"/>
      <c r="K52" s="326"/>
      <c r="L52" s="326"/>
      <c r="M52" s="326"/>
      <c r="N52" s="326"/>
      <c r="O52" s="326"/>
      <c r="P52" s="326"/>
      <c r="Q52" s="326"/>
      <c r="R52" s="326"/>
      <c r="S52" s="326"/>
      <c r="T52" s="326"/>
      <c r="U52" s="326"/>
      <c r="V52" s="326"/>
      <c r="W52" s="326"/>
      <c r="X52" s="326"/>
      <c r="Y52" s="326"/>
      <c r="Z52" s="326"/>
      <c r="AA52" s="326"/>
      <c r="AB52" s="327"/>
      <c r="BH52" s="42"/>
    </row>
    <row r="53" spans="1:60" x14ac:dyDescent="0.2">
      <c r="A53" s="42"/>
      <c r="I53" s="341" t="s">
        <v>89</v>
      </c>
      <c r="J53" s="342"/>
      <c r="K53" s="342"/>
      <c r="L53" s="342"/>
      <c r="M53" s="342"/>
      <c r="N53" s="342"/>
      <c r="O53" s="342"/>
      <c r="P53" s="342"/>
      <c r="Q53" s="342"/>
      <c r="R53" s="343"/>
      <c r="S53" s="344" t="s">
        <v>99</v>
      </c>
      <c r="T53" s="345"/>
      <c r="U53" s="345"/>
      <c r="V53" s="345"/>
      <c r="W53" s="345"/>
      <c r="X53" s="345"/>
      <c r="Y53" s="345"/>
      <c r="Z53" s="345"/>
      <c r="AA53" s="345"/>
      <c r="AB53" s="346"/>
      <c r="AC53" s="347" t="s">
        <v>96</v>
      </c>
      <c r="AD53" s="348"/>
      <c r="AE53" s="348"/>
      <c r="AF53" s="348"/>
      <c r="AG53" s="348"/>
      <c r="AH53" s="348"/>
      <c r="AI53" s="348"/>
      <c r="AJ53" s="348"/>
      <c r="AK53" s="348"/>
      <c r="AL53" s="348"/>
      <c r="AM53" s="348"/>
      <c r="AN53" s="348"/>
      <c r="AO53" s="348"/>
      <c r="AP53" s="348"/>
      <c r="AQ53" s="348"/>
      <c r="AR53" s="348"/>
      <c r="AS53" s="348"/>
      <c r="AT53" s="348"/>
      <c r="AU53" s="348"/>
      <c r="AV53" s="349"/>
      <c r="BH53" s="42"/>
    </row>
    <row r="54" spans="1:60" x14ac:dyDescent="0.2">
      <c r="A54" s="42"/>
      <c r="I54" s="335" t="s">
        <v>101</v>
      </c>
      <c r="J54" s="336"/>
      <c r="K54" s="336"/>
      <c r="L54" s="336"/>
      <c r="M54" s="336"/>
      <c r="N54" s="336"/>
      <c r="O54" s="336"/>
      <c r="P54" s="336"/>
      <c r="Q54" s="336"/>
      <c r="R54" s="337"/>
      <c r="S54" s="338" t="s">
        <v>100</v>
      </c>
      <c r="T54" s="339"/>
      <c r="U54" s="339"/>
      <c r="V54" s="339"/>
      <c r="W54" s="339"/>
      <c r="X54" s="339"/>
      <c r="Y54" s="339"/>
      <c r="Z54" s="339"/>
      <c r="AA54" s="339"/>
      <c r="AB54" s="340"/>
      <c r="AC54" s="350" t="s">
        <v>103</v>
      </c>
      <c r="AD54" s="351"/>
      <c r="AE54" s="351"/>
      <c r="AF54" s="351"/>
      <c r="AG54" s="351"/>
      <c r="AH54" s="350" t="s">
        <v>104</v>
      </c>
      <c r="AI54" s="351"/>
      <c r="AJ54" s="351"/>
      <c r="AK54" s="351"/>
      <c r="AL54" s="351"/>
      <c r="AM54" s="350" t="s">
        <v>105</v>
      </c>
      <c r="AN54" s="351"/>
      <c r="AO54" s="351"/>
      <c r="AP54" s="351"/>
      <c r="AQ54" s="351"/>
      <c r="AR54" s="350" t="s">
        <v>106</v>
      </c>
      <c r="AS54" s="351"/>
      <c r="AT54" s="351"/>
      <c r="AU54" s="351"/>
      <c r="AV54" s="352"/>
      <c r="AW54" s="91"/>
      <c r="AX54" s="36"/>
      <c r="BH54" s="42"/>
    </row>
    <row r="55" spans="1:60" x14ac:dyDescent="0.2">
      <c r="A55" s="42"/>
      <c r="I55" s="335" t="s">
        <v>93</v>
      </c>
      <c r="J55" s="336"/>
      <c r="K55" s="336"/>
      <c r="L55" s="336"/>
      <c r="M55" s="336"/>
      <c r="N55" s="336"/>
      <c r="O55" s="336"/>
      <c r="P55" s="336"/>
      <c r="Q55" s="336"/>
      <c r="R55" s="337"/>
      <c r="S55" s="338" t="s">
        <v>94</v>
      </c>
      <c r="T55" s="339"/>
      <c r="U55" s="339"/>
      <c r="V55" s="339"/>
      <c r="W55" s="339"/>
      <c r="X55" s="339"/>
      <c r="Y55" s="339"/>
      <c r="Z55" s="339"/>
      <c r="AA55" s="339"/>
      <c r="AB55" s="340"/>
      <c r="AC55" s="333">
        <v>1</v>
      </c>
      <c r="AD55" s="333"/>
      <c r="AE55" s="333"/>
      <c r="AF55" s="333"/>
      <c r="AG55" s="333"/>
      <c r="AH55" s="333">
        <v>0.7</v>
      </c>
      <c r="AI55" s="333"/>
      <c r="AJ55" s="333"/>
      <c r="AK55" s="333"/>
      <c r="AL55" s="333"/>
      <c r="AM55" s="333">
        <v>0.4</v>
      </c>
      <c r="AN55" s="333"/>
      <c r="AO55" s="333"/>
      <c r="AP55" s="333"/>
      <c r="AQ55" s="333"/>
      <c r="AR55" s="333">
        <v>0.1</v>
      </c>
      <c r="AS55" s="333"/>
      <c r="AT55" s="333"/>
      <c r="AU55" s="333"/>
      <c r="AV55" s="334"/>
      <c r="AW55" s="91"/>
      <c r="AX55" s="36"/>
      <c r="BH55" s="42"/>
    </row>
    <row r="56" spans="1:60" x14ac:dyDescent="0.2">
      <c r="A56" s="42"/>
      <c r="I56" s="330" t="s">
        <v>54</v>
      </c>
      <c r="J56" s="331"/>
      <c r="K56" s="331"/>
      <c r="L56" s="331"/>
      <c r="M56" s="331"/>
      <c r="N56" s="331"/>
      <c r="O56" s="331"/>
      <c r="P56" s="331"/>
      <c r="Q56" s="331"/>
      <c r="R56" s="331"/>
      <c r="S56" s="332">
        <v>1</v>
      </c>
      <c r="T56" s="332"/>
      <c r="U56" s="332"/>
      <c r="V56" s="332"/>
      <c r="W56" s="332"/>
      <c r="X56" s="332"/>
      <c r="Y56" s="332"/>
      <c r="Z56" s="332"/>
      <c r="AA56" s="332"/>
      <c r="AB56" s="332"/>
      <c r="AC56" s="328">
        <v>1</v>
      </c>
      <c r="AD56" s="328"/>
      <c r="AE56" s="328"/>
      <c r="AF56" s="328"/>
      <c r="AG56" s="328"/>
      <c r="AH56" s="328">
        <v>0.7</v>
      </c>
      <c r="AI56" s="328"/>
      <c r="AJ56" s="328"/>
      <c r="AK56" s="328"/>
      <c r="AL56" s="328"/>
      <c r="AM56" s="328">
        <v>0.4</v>
      </c>
      <c r="AN56" s="328"/>
      <c r="AO56" s="328"/>
      <c r="AP56" s="328"/>
      <c r="AQ56" s="328"/>
      <c r="AR56" s="328">
        <v>0.1</v>
      </c>
      <c r="AS56" s="328"/>
      <c r="AT56" s="328"/>
      <c r="AU56" s="328"/>
      <c r="AV56" s="329"/>
      <c r="AW56" s="91"/>
      <c r="AX56" s="36"/>
      <c r="BH56" s="42"/>
    </row>
    <row r="57" spans="1:60" x14ac:dyDescent="0.2">
      <c r="A57" s="42"/>
      <c r="I57" s="330" t="s">
        <v>55</v>
      </c>
      <c r="J57" s="331"/>
      <c r="K57" s="331"/>
      <c r="L57" s="331"/>
      <c r="M57" s="331"/>
      <c r="N57" s="331"/>
      <c r="O57" s="331"/>
      <c r="P57" s="331"/>
      <c r="Q57" s="331"/>
      <c r="R57" s="331"/>
      <c r="S57" s="332">
        <v>0.6</v>
      </c>
      <c r="T57" s="332"/>
      <c r="U57" s="332"/>
      <c r="V57" s="332"/>
      <c r="W57" s="332"/>
      <c r="X57" s="332"/>
      <c r="Y57" s="332"/>
      <c r="Z57" s="332"/>
      <c r="AA57" s="332"/>
      <c r="AB57" s="332"/>
      <c r="AC57" s="328">
        <v>0.6</v>
      </c>
      <c r="AD57" s="328"/>
      <c r="AE57" s="328"/>
      <c r="AF57" s="328"/>
      <c r="AG57" s="328"/>
      <c r="AH57" s="328">
        <v>0.42</v>
      </c>
      <c r="AI57" s="328"/>
      <c r="AJ57" s="328"/>
      <c r="AK57" s="328"/>
      <c r="AL57" s="328"/>
      <c r="AM57" s="328">
        <v>0.24</v>
      </c>
      <c r="AN57" s="328"/>
      <c r="AO57" s="328"/>
      <c r="AP57" s="328"/>
      <c r="AQ57" s="328"/>
      <c r="AR57" s="328">
        <v>0.06</v>
      </c>
      <c r="AS57" s="328"/>
      <c r="AT57" s="328"/>
      <c r="AU57" s="328"/>
      <c r="AV57" s="329"/>
      <c r="AW57" s="91"/>
      <c r="AX57" s="36"/>
      <c r="BH57" s="42"/>
    </row>
    <row r="58" spans="1:60" x14ac:dyDescent="0.2">
      <c r="A58" s="42"/>
      <c r="I58" s="330" t="s">
        <v>95</v>
      </c>
      <c r="J58" s="331"/>
      <c r="K58" s="331"/>
      <c r="L58" s="331"/>
      <c r="M58" s="331"/>
      <c r="N58" s="331"/>
      <c r="O58" s="331"/>
      <c r="P58" s="331"/>
      <c r="Q58" s="331"/>
      <c r="R58" s="331"/>
      <c r="S58" s="332">
        <v>0.1</v>
      </c>
      <c r="T58" s="332"/>
      <c r="U58" s="332"/>
      <c r="V58" s="332"/>
      <c r="W58" s="332"/>
      <c r="X58" s="332"/>
      <c r="Y58" s="332"/>
      <c r="Z58" s="332"/>
      <c r="AA58" s="332"/>
      <c r="AB58" s="332"/>
      <c r="AC58" s="328">
        <v>0.06</v>
      </c>
      <c r="AD58" s="328"/>
      <c r="AE58" s="328"/>
      <c r="AF58" s="328"/>
      <c r="AG58" s="328"/>
      <c r="AH58" s="328">
        <v>0.04</v>
      </c>
      <c r="AI58" s="328"/>
      <c r="AJ58" s="328"/>
      <c r="AK58" s="328"/>
      <c r="AL58" s="328"/>
      <c r="AM58" s="328">
        <v>0.02</v>
      </c>
      <c r="AN58" s="328"/>
      <c r="AO58" s="328"/>
      <c r="AP58" s="328"/>
      <c r="AQ58" s="328"/>
      <c r="AR58" s="328">
        <v>0.01</v>
      </c>
      <c r="AS58" s="328"/>
      <c r="AT58" s="328"/>
      <c r="AU58" s="328"/>
      <c r="AV58" s="329"/>
      <c r="AW58" s="91"/>
      <c r="AX58" s="36"/>
      <c r="BH58" s="42"/>
    </row>
    <row r="59" spans="1:60" x14ac:dyDescent="0.2">
      <c r="A59" s="42"/>
      <c r="I59" s="172"/>
      <c r="J59" s="173"/>
      <c r="K59" s="173"/>
      <c r="L59" s="173"/>
      <c r="M59" s="173"/>
      <c r="N59" s="173"/>
      <c r="O59" s="173"/>
      <c r="P59" s="173"/>
      <c r="Q59" s="173"/>
      <c r="R59" s="173"/>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36"/>
      <c r="AX59" s="36"/>
      <c r="BH59" s="42"/>
    </row>
    <row r="60" spans="1:60" x14ac:dyDescent="0.2">
      <c r="A60" s="42"/>
      <c r="I60" s="303" t="s">
        <v>243</v>
      </c>
      <c r="J60" s="326"/>
      <c r="K60" s="326"/>
      <c r="L60" s="326"/>
      <c r="M60" s="326"/>
      <c r="N60" s="326"/>
      <c r="O60" s="326"/>
      <c r="P60" s="326"/>
      <c r="Q60" s="326"/>
      <c r="R60" s="326"/>
      <c r="S60" s="326"/>
      <c r="T60" s="326"/>
      <c r="U60" s="326"/>
      <c r="V60" s="326"/>
      <c r="W60" s="326"/>
      <c r="X60" s="327"/>
      <c r="BH60" s="42"/>
    </row>
    <row r="61" spans="1:60" x14ac:dyDescent="0.2">
      <c r="A61" s="42"/>
      <c r="I61" s="279" t="s">
        <v>94</v>
      </c>
      <c r="J61" s="280"/>
      <c r="K61" s="280"/>
      <c r="L61" s="280"/>
      <c r="M61" s="280"/>
      <c r="N61" s="280"/>
      <c r="O61" s="280"/>
      <c r="P61" s="280"/>
      <c r="Q61" s="281"/>
      <c r="R61" s="347" t="s">
        <v>120</v>
      </c>
      <c r="S61" s="348"/>
      <c r="T61" s="348"/>
      <c r="U61" s="348"/>
      <c r="V61" s="348"/>
      <c r="W61" s="348"/>
      <c r="X61" s="348"/>
      <c r="Y61" s="348"/>
      <c r="Z61" s="348"/>
      <c r="AA61" s="348"/>
      <c r="AB61" s="348"/>
      <c r="AC61" s="348"/>
      <c r="AD61" s="348"/>
      <c r="AE61" s="348"/>
      <c r="AF61" s="348"/>
      <c r="AG61" s="348"/>
      <c r="AH61" s="348"/>
      <c r="AI61" s="348"/>
      <c r="AJ61" s="348"/>
      <c r="AK61" s="348"/>
      <c r="AL61" s="348"/>
      <c r="AM61" s="547"/>
      <c r="AN61" s="547"/>
      <c r="AO61" s="547"/>
      <c r="AP61" s="547"/>
      <c r="AQ61" s="547"/>
      <c r="AR61" s="547"/>
      <c r="AS61" s="548"/>
      <c r="BH61" s="42"/>
    </row>
    <row r="62" spans="1:60" x14ac:dyDescent="0.2">
      <c r="A62" s="42"/>
      <c r="I62" s="276" t="s">
        <v>113</v>
      </c>
      <c r="J62" s="315"/>
      <c r="K62" s="315"/>
      <c r="L62" s="315"/>
      <c r="M62" s="315"/>
      <c r="N62" s="315"/>
      <c r="O62" s="315"/>
      <c r="P62" s="315"/>
      <c r="Q62" s="549"/>
      <c r="R62" s="394" t="s">
        <v>121</v>
      </c>
      <c r="S62" s="394"/>
      <c r="T62" s="394"/>
      <c r="U62" s="394"/>
      <c r="V62" s="394"/>
      <c r="W62" s="394"/>
      <c r="X62" s="395"/>
      <c r="Y62" s="393" t="s">
        <v>123</v>
      </c>
      <c r="Z62" s="394"/>
      <c r="AA62" s="394"/>
      <c r="AB62" s="394"/>
      <c r="AC62" s="394"/>
      <c r="AD62" s="394"/>
      <c r="AE62" s="395"/>
      <c r="AF62" s="393" t="s">
        <v>125</v>
      </c>
      <c r="AG62" s="394"/>
      <c r="AH62" s="394"/>
      <c r="AI62" s="394"/>
      <c r="AJ62" s="394"/>
      <c r="AK62" s="394"/>
      <c r="AL62" s="395"/>
      <c r="AM62" s="347" t="s">
        <v>127</v>
      </c>
      <c r="AN62" s="348"/>
      <c r="AO62" s="348"/>
      <c r="AP62" s="348"/>
      <c r="AQ62" s="348"/>
      <c r="AR62" s="348"/>
      <c r="AS62" s="348"/>
      <c r="AT62" s="348"/>
      <c r="AU62" s="349"/>
      <c r="BH62" s="42"/>
    </row>
    <row r="63" spans="1:60" x14ac:dyDescent="0.2">
      <c r="A63" s="42"/>
      <c r="I63" s="170"/>
      <c r="J63" s="169"/>
      <c r="K63" s="169"/>
      <c r="L63" s="169"/>
      <c r="M63" s="169"/>
      <c r="N63" s="169"/>
      <c r="O63" s="169"/>
      <c r="P63" s="169"/>
      <c r="Q63" s="171"/>
      <c r="R63" s="348" t="s">
        <v>122</v>
      </c>
      <c r="S63" s="348"/>
      <c r="T63" s="348"/>
      <c r="U63" s="348"/>
      <c r="V63" s="348"/>
      <c r="W63" s="348"/>
      <c r="X63" s="349"/>
      <c r="Y63" s="347" t="s">
        <v>124</v>
      </c>
      <c r="Z63" s="348"/>
      <c r="AA63" s="348"/>
      <c r="AB63" s="348"/>
      <c r="AC63" s="348"/>
      <c r="AD63" s="348"/>
      <c r="AE63" s="349"/>
      <c r="AF63" s="347" t="s">
        <v>126</v>
      </c>
      <c r="AG63" s="348"/>
      <c r="AH63" s="348"/>
      <c r="AI63" s="348"/>
      <c r="AJ63" s="348"/>
      <c r="AK63" s="348"/>
      <c r="AL63" s="349"/>
      <c r="AM63" s="347" t="s">
        <v>128</v>
      </c>
      <c r="AN63" s="348"/>
      <c r="AO63" s="348"/>
      <c r="AP63" s="348"/>
      <c r="AQ63" s="348"/>
      <c r="AR63" s="348"/>
      <c r="AS63" s="348"/>
      <c r="AT63" s="348"/>
      <c r="AU63" s="349"/>
      <c r="BH63" s="42"/>
    </row>
    <row r="64" spans="1:60" x14ac:dyDescent="0.2">
      <c r="A64" s="42"/>
      <c r="I64" s="350" t="s">
        <v>119</v>
      </c>
      <c r="J64" s="350"/>
      <c r="K64" s="350"/>
      <c r="L64" s="350"/>
      <c r="M64" s="350"/>
      <c r="N64" s="350"/>
      <c r="O64" s="350"/>
      <c r="P64" s="350"/>
      <c r="Q64" s="350"/>
      <c r="R64" s="552">
        <v>1</v>
      </c>
      <c r="S64" s="550"/>
      <c r="T64" s="550"/>
      <c r="U64" s="550"/>
      <c r="V64" s="550"/>
      <c r="W64" s="550"/>
      <c r="X64" s="551"/>
      <c r="Y64" s="552">
        <v>0.75</v>
      </c>
      <c r="Z64" s="550"/>
      <c r="AA64" s="550"/>
      <c r="AB64" s="550"/>
      <c r="AC64" s="550"/>
      <c r="AD64" s="550"/>
      <c r="AE64" s="551"/>
      <c r="AF64" s="552">
        <v>0.5</v>
      </c>
      <c r="AG64" s="550"/>
      <c r="AH64" s="550"/>
      <c r="AI64" s="550"/>
      <c r="AJ64" s="550"/>
      <c r="AK64" s="550"/>
      <c r="AL64" s="551"/>
      <c r="AM64" s="552">
        <v>0.2</v>
      </c>
      <c r="AN64" s="550"/>
      <c r="AO64" s="550"/>
      <c r="AP64" s="550"/>
      <c r="AQ64" s="550"/>
      <c r="AR64" s="550"/>
      <c r="AS64" s="550"/>
      <c r="AT64" s="550"/>
      <c r="AU64" s="551"/>
      <c r="BH64" s="42"/>
    </row>
    <row r="65" spans="1:60" x14ac:dyDescent="0.2">
      <c r="A65" s="42"/>
      <c r="I65" s="350" t="s">
        <v>114</v>
      </c>
      <c r="J65" s="350"/>
      <c r="K65" s="350"/>
      <c r="L65" s="350"/>
      <c r="M65" s="350"/>
      <c r="N65" s="350"/>
      <c r="O65" s="350"/>
      <c r="P65" s="350"/>
      <c r="Q65" s="350"/>
      <c r="R65" s="552">
        <v>0.8</v>
      </c>
      <c r="S65" s="550"/>
      <c r="T65" s="550"/>
      <c r="U65" s="550"/>
      <c r="V65" s="550"/>
      <c r="W65" s="550"/>
      <c r="X65" s="551"/>
      <c r="Y65" s="552">
        <v>0.6</v>
      </c>
      <c r="Z65" s="550"/>
      <c r="AA65" s="550"/>
      <c r="AB65" s="550"/>
      <c r="AC65" s="550"/>
      <c r="AD65" s="550"/>
      <c r="AE65" s="551"/>
      <c r="AF65" s="552">
        <v>0.4</v>
      </c>
      <c r="AG65" s="550"/>
      <c r="AH65" s="550"/>
      <c r="AI65" s="550"/>
      <c r="AJ65" s="550"/>
      <c r="AK65" s="550"/>
      <c r="AL65" s="551"/>
      <c r="AM65" s="557">
        <v>0.16</v>
      </c>
      <c r="AN65" s="558"/>
      <c r="AO65" s="558"/>
      <c r="AP65" s="558"/>
      <c r="AQ65" s="558"/>
      <c r="AR65" s="558"/>
      <c r="AS65" s="558"/>
      <c r="AT65" s="558"/>
      <c r="AU65" s="559"/>
      <c r="BH65" s="42"/>
    </row>
    <row r="66" spans="1:60" x14ac:dyDescent="0.2">
      <c r="A66" s="42"/>
      <c r="I66" s="556" t="s">
        <v>115</v>
      </c>
      <c r="J66" s="556"/>
      <c r="K66" s="556"/>
      <c r="L66" s="556"/>
      <c r="M66" s="556"/>
      <c r="N66" s="556"/>
      <c r="O66" s="556"/>
      <c r="P66" s="556"/>
      <c r="Q66" s="556"/>
      <c r="R66" s="552">
        <v>0.6</v>
      </c>
      <c r="S66" s="550"/>
      <c r="T66" s="550"/>
      <c r="U66" s="550"/>
      <c r="V66" s="550"/>
      <c r="W66" s="550"/>
      <c r="X66" s="551"/>
      <c r="Y66" s="552">
        <v>0.45</v>
      </c>
      <c r="Z66" s="550"/>
      <c r="AA66" s="550"/>
      <c r="AB66" s="550"/>
      <c r="AC66" s="550"/>
      <c r="AD66" s="550"/>
      <c r="AE66" s="551"/>
      <c r="AF66" s="552">
        <v>0.3</v>
      </c>
      <c r="AG66" s="550"/>
      <c r="AH66" s="550"/>
      <c r="AI66" s="550"/>
      <c r="AJ66" s="550"/>
      <c r="AK66" s="550"/>
      <c r="AL66" s="551"/>
      <c r="AM66" s="552">
        <v>0.12</v>
      </c>
      <c r="AN66" s="550"/>
      <c r="AO66" s="550"/>
      <c r="AP66" s="550"/>
      <c r="AQ66" s="550"/>
      <c r="AR66" s="550"/>
      <c r="AS66" s="550"/>
      <c r="AT66" s="550"/>
      <c r="AU66" s="551"/>
      <c r="BH66" s="42"/>
    </row>
    <row r="67" spans="1:60" x14ac:dyDescent="0.2">
      <c r="A67" s="42"/>
      <c r="I67" s="347" t="s">
        <v>116</v>
      </c>
      <c r="J67" s="348"/>
      <c r="K67" s="348"/>
      <c r="L67" s="348"/>
      <c r="M67" s="348"/>
      <c r="N67" s="348"/>
      <c r="O67" s="348"/>
      <c r="P67" s="348"/>
      <c r="Q67" s="349"/>
      <c r="R67" s="550">
        <v>0.4</v>
      </c>
      <c r="S67" s="550"/>
      <c r="T67" s="550"/>
      <c r="U67" s="550"/>
      <c r="V67" s="550"/>
      <c r="W67" s="550"/>
      <c r="X67" s="551"/>
      <c r="Y67" s="552">
        <v>0.3</v>
      </c>
      <c r="Z67" s="550"/>
      <c r="AA67" s="550"/>
      <c r="AB67" s="550"/>
      <c r="AC67" s="550"/>
      <c r="AD67" s="550"/>
      <c r="AE67" s="551"/>
      <c r="AF67" s="552">
        <v>0.2</v>
      </c>
      <c r="AG67" s="550"/>
      <c r="AH67" s="550"/>
      <c r="AI67" s="550"/>
      <c r="AJ67" s="550"/>
      <c r="AK67" s="550"/>
      <c r="AL67" s="551"/>
      <c r="AM67" s="552">
        <v>0.08</v>
      </c>
      <c r="AN67" s="550"/>
      <c r="AO67" s="550"/>
      <c r="AP67" s="550"/>
      <c r="AQ67" s="550"/>
      <c r="AR67" s="550"/>
      <c r="AS67" s="550"/>
      <c r="AT67" s="550"/>
      <c r="AU67" s="551"/>
      <c r="BH67" s="42"/>
    </row>
    <row r="68" spans="1:60" x14ac:dyDescent="0.2">
      <c r="A68" s="42"/>
      <c r="I68" s="347" t="s">
        <v>117</v>
      </c>
      <c r="J68" s="348"/>
      <c r="K68" s="348"/>
      <c r="L68" s="348"/>
      <c r="M68" s="348"/>
      <c r="N68" s="348"/>
      <c r="O68" s="348"/>
      <c r="P68" s="348"/>
      <c r="Q68" s="349"/>
      <c r="R68" s="550">
        <v>0.2</v>
      </c>
      <c r="S68" s="550"/>
      <c r="T68" s="550"/>
      <c r="U68" s="550"/>
      <c r="V68" s="550"/>
      <c r="W68" s="550"/>
      <c r="X68" s="551"/>
      <c r="Y68" s="552">
        <v>0.15</v>
      </c>
      <c r="Z68" s="550"/>
      <c r="AA68" s="550"/>
      <c r="AB68" s="550"/>
      <c r="AC68" s="550"/>
      <c r="AD68" s="550"/>
      <c r="AE68" s="551"/>
      <c r="AF68" s="552">
        <v>0.1</v>
      </c>
      <c r="AG68" s="550"/>
      <c r="AH68" s="550"/>
      <c r="AI68" s="550"/>
      <c r="AJ68" s="550"/>
      <c r="AK68" s="550"/>
      <c r="AL68" s="551"/>
      <c r="AM68" s="553">
        <v>0.04</v>
      </c>
      <c r="AN68" s="554"/>
      <c r="AO68" s="554"/>
      <c r="AP68" s="554"/>
      <c r="AQ68" s="554"/>
      <c r="AR68" s="554"/>
      <c r="AS68" s="554"/>
      <c r="AT68" s="554"/>
      <c r="AU68" s="555"/>
      <c r="BH68" s="42"/>
    </row>
    <row r="69" spans="1:60" x14ac:dyDescent="0.2">
      <c r="A69" s="42"/>
      <c r="I69" s="347" t="s">
        <v>118</v>
      </c>
      <c r="J69" s="348"/>
      <c r="K69" s="348"/>
      <c r="L69" s="348"/>
      <c r="M69" s="348"/>
      <c r="N69" s="348"/>
      <c r="O69" s="348"/>
      <c r="P69" s="348"/>
      <c r="Q69" s="349"/>
      <c r="R69" s="550">
        <v>0</v>
      </c>
      <c r="S69" s="550"/>
      <c r="T69" s="550"/>
      <c r="U69" s="550"/>
      <c r="V69" s="550"/>
      <c r="W69" s="550"/>
      <c r="X69" s="551"/>
      <c r="Y69" s="552">
        <v>0</v>
      </c>
      <c r="Z69" s="550"/>
      <c r="AA69" s="550"/>
      <c r="AB69" s="550"/>
      <c r="AC69" s="550"/>
      <c r="AD69" s="550"/>
      <c r="AE69" s="551"/>
      <c r="AF69" s="552">
        <v>0</v>
      </c>
      <c r="AG69" s="550"/>
      <c r="AH69" s="550"/>
      <c r="AI69" s="550"/>
      <c r="AJ69" s="550"/>
      <c r="AK69" s="550"/>
      <c r="AL69" s="551"/>
      <c r="AM69" s="552">
        <v>0</v>
      </c>
      <c r="AN69" s="550"/>
      <c r="AO69" s="550"/>
      <c r="AP69" s="550"/>
      <c r="AQ69" s="550"/>
      <c r="AR69" s="550"/>
      <c r="AS69" s="550"/>
      <c r="AT69" s="550"/>
      <c r="AU69" s="551"/>
      <c r="BH69" s="42"/>
    </row>
    <row r="70" spans="1:60" x14ac:dyDescent="0.2">
      <c r="A70" s="42"/>
      <c r="BH70" s="42"/>
    </row>
    <row r="71" spans="1:60" x14ac:dyDescent="0.2">
      <c r="A71" s="42"/>
      <c r="BH71" s="42"/>
    </row>
    <row r="72" spans="1:60" x14ac:dyDescent="0.2">
      <c r="A72" s="42"/>
      <c r="BH72" s="42"/>
    </row>
    <row r="73" spans="1:60" x14ac:dyDescent="0.2">
      <c r="A73" s="42"/>
      <c r="BH73" s="42"/>
    </row>
    <row r="74" spans="1:60" x14ac:dyDescent="0.2">
      <c r="A74" s="42"/>
      <c r="BH74" s="42"/>
    </row>
    <row r="75" spans="1:60" x14ac:dyDescent="0.2">
      <c r="A75" s="42"/>
      <c r="BH75" s="42"/>
    </row>
    <row r="76" spans="1:60" x14ac:dyDescent="0.2">
      <c r="A76" s="42"/>
      <c r="BH76" s="42"/>
    </row>
    <row r="77" spans="1:60" x14ac:dyDescent="0.2">
      <c r="A77" s="42"/>
      <c r="BH77" s="42"/>
    </row>
    <row r="78" spans="1:60" x14ac:dyDescent="0.2">
      <c r="A78" s="42"/>
      <c r="BH78" s="42"/>
    </row>
    <row r="79" spans="1:60" x14ac:dyDescent="0.2">
      <c r="A79" s="42"/>
      <c r="BH79" s="42"/>
    </row>
    <row r="80" spans="1:60" x14ac:dyDescent="0.2">
      <c r="A80" s="42"/>
      <c r="BH80" s="42"/>
    </row>
    <row r="81" spans="1:60" x14ac:dyDescent="0.2">
      <c r="A81" s="42"/>
      <c r="BH81" s="42"/>
    </row>
    <row r="82" spans="1:60" x14ac:dyDescent="0.2">
      <c r="A82" s="42"/>
      <c r="BH82" s="42"/>
    </row>
    <row r="83" spans="1:60" x14ac:dyDescent="0.2">
      <c r="A83" s="42"/>
      <c r="BH83" s="42"/>
    </row>
    <row r="84" spans="1:60"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row>
  </sheetData>
  <mergeCells count="236">
    <mergeCell ref="AV22:BB22"/>
    <mergeCell ref="AV23:BB23"/>
    <mergeCell ref="J22:AU23"/>
    <mergeCell ref="AV24:BB24"/>
    <mergeCell ref="AV29:BB29"/>
    <mergeCell ref="AV27:BB27"/>
    <mergeCell ref="AV25:BB25"/>
    <mergeCell ref="AV28:BB28"/>
    <mergeCell ref="AV26:BB26"/>
    <mergeCell ref="C22:I23"/>
    <mergeCell ref="J29:AU29"/>
    <mergeCell ref="J28:AU28"/>
    <mergeCell ref="J27:AU27"/>
    <mergeCell ref="J26:AU26"/>
    <mergeCell ref="J25:AU25"/>
    <mergeCell ref="J24:AU24"/>
    <mergeCell ref="C27:I27"/>
    <mergeCell ref="C25:I25"/>
    <mergeCell ref="C24:I24"/>
    <mergeCell ref="C28:I28"/>
    <mergeCell ref="C29:I29"/>
    <mergeCell ref="C26:I26"/>
    <mergeCell ref="B9:L9"/>
    <mergeCell ref="N9:AA9"/>
    <mergeCell ref="Q11:AV11"/>
    <mergeCell ref="B12:U12"/>
    <mergeCell ref="B6:G6"/>
    <mergeCell ref="N7:AV7"/>
    <mergeCell ref="B10:N10"/>
    <mergeCell ref="O10:AV10"/>
    <mergeCell ref="B2:H2"/>
    <mergeCell ref="B3:M3"/>
    <mergeCell ref="B5:U5"/>
    <mergeCell ref="J8:AV8"/>
    <mergeCell ref="V5:AV5"/>
    <mergeCell ref="H6:AM6"/>
    <mergeCell ref="AP6:AV6"/>
    <mergeCell ref="I2:AV2"/>
    <mergeCell ref="N3:AV3"/>
    <mergeCell ref="K4:AV4"/>
    <mergeCell ref="AC14:BB14"/>
    <mergeCell ref="AC15:AJ15"/>
    <mergeCell ref="AL15:AS15"/>
    <mergeCell ref="AU15:BB15"/>
    <mergeCell ref="AC16:AJ16"/>
    <mergeCell ref="AL16:AS16"/>
    <mergeCell ref="AU16:BB16"/>
    <mergeCell ref="B19:I19"/>
    <mergeCell ref="B17:I17"/>
    <mergeCell ref="T17:AA17"/>
    <mergeCell ref="K17:R17"/>
    <mergeCell ref="T19:AA19"/>
    <mergeCell ref="K19:R19"/>
    <mergeCell ref="B14:AA14"/>
    <mergeCell ref="B15:I15"/>
    <mergeCell ref="T15:AA15"/>
    <mergeCell ref="B18:I18"/>
    <mergeCell ref="K18:R18"/>
    <mergeCell ref="T18:AA18"/>
    <mergeCell ref="T16:AA16"/>
    <mergeCell ref="K16:R16"/>
    <mergeCell ref="B16:I16"/>
    <mergeCell ref="K15:R15"/>
    <mergeCell ref="AU17:BB17"/>
    <mergeCell ref="AC18:AJ18"/>
    <mergeCell ref="AL18:AS18"/>
    <mergeCell ref="AU18:BB18"/>
    <mergeCell ref="AC19:AJ19"/>
    <mergeCell ref="AL19:AS19"/>
    <mergeCell ref="AU19:BB19"/>
    <mergeCell ref="AC17:AJ17"/>
    <mergeCell ref="AL17:AS17"/>
    <mergeCell ref="I37:R37"/>
    <mergeCell ref="S37:AB37"/>
    <mergeCell ref="AC37:BA37"/>
    <mergeCell ref="BB37:BF37"/>
    <mergeCell ref="C32:I34"/>
    <mergeCell ref="J32:AD32"/>
    <mergeCell ref="AE32:AI32"/>
    <mergeCell ref="AK32:BA32"/>
    <mergeCell ref="BB32:BF32"/>
    <mergeCell ref="J33:AD33"/>
    <mergeCell ref="AE33:AI33"/>
    <mergeCell ref="AK33:BA33"/>
    <mergeCell ref="BB33:BF33"/>
    <mergeCell ref="J34:AD34"/>
    <mergeCell ref="AE34:AI34"/>
    <mergeCell ref="AK34:BA34"/>
    <mergeCell ref="BB34:BF34"/>
    <mergeCell ref="AR38:AV38"/>
    <mergeCell ref="AW38:BA38"/>
    <mergeCell ref="I39:R39"/>
    <mergeCell ref="S39:AB39"/>
    <mergeCell ref="AC39:AG39"/>
    <mergeCell ref="AH39:AL39"/>
    <mergeCell ref="AM39:AQ39"/>
    <mergeCell ref="AR39:AV39"/>
    <mergeCell ref="AW39:BA39"/>
    <mergeCell ref="I38:R38"/>
    <mergeCell ref="S38:AB38"/>
    <mergeCell ref="AC38:AG38"/>
    <mergeCell ref="AH38:AL38"/>
    <mergeCell ref="AM38:AQ38"/>
    <mergeCell ref="AR40:AV40"/>
    <mergeCell ref="AW40:BA40"/>
    <mergeCell ref="I41:R41"/>
    <mergeCell ref="S41:AB41"/>
    <mergeCell ref="AC41:AG41"/>
    <mergeCell ref="AH41:AL41"/>
    <mergeCell ref="AM41:AQ41"/>
    <mergeCell ref="AR41:AV41"/>
    <mergeCell ref="AW41:BA41"/>
    <mergeCell ref="I40:R40"/>
    <mergeCell ref="S40:AB40"/>
    <mergeCell ref="AC40:AG40"/>
    <mergeCell ref="AH40:AL40"/>
    <mergeCell ref="AM40:AQ40"/>
    <mergeCell ref="AR42:AV42"/>
    <mergeCell ref="AW42:BA42"/>
    <mergeCell ref="I45:R45"/>
    <mergeCell ref="S45:AB45"/>
    <mergeCell ref="AC45:AV45"/>
    <mergeCell ref="BB45:BF45"/>
    <mergeCell ref="I42:R42"/>
    <mergeCell ref="S42:AB42"/>
    <mergeCell ref="AC42:AG42"/>
    <mergeCell ref="AH42:AL42"/>
    <mergeCell ref="AM42:AQ42"/>
    <mergeCell ref="AR46:AV46"/>
    <mergeCell ref="I47:R47"/>
    <mergeCell ref="S47:AB47"/>
    <mergeCell ref="AC47:AG47"/>
    <mergeCell ref="AH47:AL47"/>
    <mergeCell ref="AM47:AQ47"/>
    <mergeCell ref="AR47:AV47"/>
    <mergeCell ref="I46:R46"/>
    <mergeCell ref="S46:AB46"/>
    <mergeCell ref="AC46:AG46"/>
    <mergeCell ref="AH46:AL46"/>
    <mergeCell ref="AM46:AQ46"/>
    <mergeCell ref="AR48:AV48"/>
    <mergeCell ref="I49:R49"/>
    <mergeCell ref="S49:AB49"/>
    <mergeCell ref="AC49:AG49"/>
    <mergeCell ref="AH49:AL49"/>
    <mergeCell ref="AM49:AQ49"/>
    <mergeCell ref="AR49:AV49"/>
    <mergeCell ref="I48:R48"/>
    <mergeCell ref="S48:AB48"/>
    <mergeCell ref="AC48:AG48"/>
    <mergeCell ref="AH48:AL48"/>
    <mergeCell ref="AM48:AQ48"/>
    <mergeCell ref="AR50:AV50"/>
    <mergeCell ref="I53:R53"/>
    <mergeCell ref="S53:AB53"/>
    <mergeCell ref="AC53:AV53"/>
    <mergeCell ref="I50:R50"/>
    <mergeCell ref="S50:AB50"/>
    <mergeCell ref="AC50:AG50"/>
    <mergeCell ref="AH50:AL50"/>
    <mergeCell ref="AM50:AQ50"/>
    <mergeCell ref="AC55:AG55"/>
    <mergeCell ref="AH55:AL55"/>
    <mergeCell ref="AM55:AQ55"/>
    <mergeCell ref="AR55:AV55"/>
    <mergeCell ref="I54:R54"/>
    <mergeCell ref="S54:AB54"/>
    <mergeCell ref="AC54:AG54"/>
    <mergeCell ref="AH54:AL54"/>
    <mergeCell ref="AM54:AQ54"/>
    <mergeCell ref="AR58:AV58"/>
    <mergeCell ref="I52:AB52"/>
    <mergeCell ref="I44:AB44"/>
    <mergeCell ref="I36:AB36"/>
    <mergeCell ref="I58:R58"/>
    <mergeCell ref="S58:AB58"/>
    <mergeCell ref="AC58:AG58"/>
    <mergeCell ref="AH58:AL58"/>
    <mergeCell ref="AM58:AQ58"/>
    <mergeCell ref="AR56:AV56"/>
    <mergeCell ref="I57:R57"/>
    <mergeCell ref="S57:AB57"/>
    <mergeCell ref="AC57:AG57"/>
    <mergeCell ref="AH57:AL57"/>
    <mergeCell ref="AM57:AQ57"/>
    <mergeCell ref="AR57:AV57"/>
    <mergeCell ref="I56:R56"/>
    <mergeCell ref="S56:AB56"/>
    <mergeCell ref="AC56:AG56"/>
    <mergeCell ref="AH56:AL56"/>
    <mergeCell ref="AM56:AQ56"/>
    <mergeCell ref="AR54:AV54"/>
    <mergeCell ref="I55:R55"/>
    <mergeCell ref="S55:AB55"/>
    <mergeCell ref="R65:X65"/>
    <mergeCell ref="Y65:AE65"/>
    <mergeCell ref="AF65:AL65"/>
    <mergeCell ref="I65:Q65"/>
    <mergeCell ref="AM65:AU65"/>
    <mergeCell ref="R64:X64"/>
    <mergeCell ref="Y64:AE64"/>
    <mergeCell ref="AF64:AL64"/>
    <mergeCell ref="I64:Q64"/>
    <mergeCell ref="AM64:AU64"/>
    <mergeCell ref="R67:X67"/>
    <mergeCell ref="Y67:AE67"/>
    <mergeCell ref="AF67:AL67"/>
    <mergeCell ref="I67:Q67"/>
    <mergeCell ref="AM67:AU67"/>
    <mergeCell ref="R66:X66"/>
    <mergeCell ref="Y66:AE66"/>
    <mergeCell ref="AF66:AL66"/>
    <mergeCell ref="I66:Q66"/>
    <mergeCell ref="AM66:AU66"/>
    <mergeCell ref="R69:X69"/>
    <mergeCell ref="Y69:AE69"/>
    <mergeCell ref="AF69:AL69"/>
    <mergeCell ref="I69:Q69"/>
    <mergeCell ref="AM69:AU69"/>
    <mergeCell ref="R68:X68"/>
    <mergeCell ref="Y68:AE68"/>
    <mergeCell ref="AF68:AL68"/>
    <mergeCell ref="I68:Q68"/>
    <mergeCell ref="AM68:AU68"/>
    <mergeCell ref="R61:AS61"/>
    <mergeCell ref="R62:X62"/>
    <mergeCell ref="Y62:AE62"/>
    <mergeCell ref="AF62:AL62"/>
    <mergeCell ref="I61:Q61"/>
    <mergeCell ref="I62:Q62"/>
    <mergeCell ref="AM62:AU62"/>
    <mergeCell ref="AM63:AU63"/>
    <mergeCell ref="I60:X60"/>
    <mergeCell ref="R63:X63"/>
    <mergeCell ref="Y63:AE63"/>
    <mergeCell ref="AF63:AL63"/>
  </mergeCell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defaultSize="0" autoFill="0" autoLine="0" autoPict="0">
                <anchor moveWithCells="1">
                  <from>
                    <xdr:col>14</xdr:col>
                    <xdr:colOff>95250</xdr:colOff>
                    <xdr:row>88</xdr:row>
                    <xdr:rowOff>38100</xdr:rowOff>
                  </from>
                  <to>
                    <xdr:col>18</xdr:col>
                    <xdr:colOff>57150</xdr:colOff>
                    <xdr:row>89</xdr:row>
                    <xdr:rowOff>123825</xdr:rowOff>
                  </to>
                </anchor>
              </controlPr>
            </control>
          </mc:Choice>
        </mc:AlternateContent>
        <mc:AlternateContent xmlns:mc="http://schemas.openxmlformats.org/markup-compatibility/2006">
          <mc:Choice Requires="x14">
            <control shapeId="23554" r:id="rId4" name="Check Box 2">
              <controlPr defaultSize="0" autoFill="0" autoLine="0" autoPict="0">
                <anchor moveWithCells="1">
                  <from>
                    <xdr:col>6</xdr:col>
                    <xdr:colOff>114300</xdr:colOff>
                    <xdr:row>87</xdr:row>
                    <xdr:rowOff>161925</xdr:rowOff>
                  </from>
                  <to>
                    <xdr:col>10</xdr:col>
                    <xdr:colOff>114300</xdr:colOff>
                    <xdr:row>89</xdr:row>
                    <xdr:rowOff>76200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0"/>
  <sheetViews>
    <sheetView tabSelected="1" zoomScale="170" zoomScaleNormal="170" workbookViewId="0">
      <selection activeCell="AN19" sqref="AN19"/>
    </sheetView>
  </sheetViews>
  <sheetFormatPr defaultRowHeight="12.75" x14ac:dyDescent="0.2"/>
  <cols>
    <col min="1" max="60" width="1.7109375" customWidth="1"/>
  </cols>
  <sheetData>
    <row r="1" spans="1:60" x14ac:dyDescent="0.2">
      <c r="A1" s="84"/>
      <c r="B1" s="84"/>
      <c r="C1" s="279" t="s">
        <v>244</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3"/>
      <c r="BG1" s="84"/>
      <c r="BH1" s="84"/>
    </row>
    <row r="2" spans="1:60" x14ac:dyDescent="0.2">
      <c r="C2" s="279" t="s">
        <v>158</v>
      </c>
      <c r="D2" s="282"/>
      <c r="E2" s="282"/>
      <c r="F2" s="282"/>
      <c r="G2" s="282"/>
      <c r="H2" s="282"/>
      <c r="I2" s="282"/>
      <c r="J2" s="279" t="s">
        <v>245</v>
      </c>
      <c r="K2" s="282"/>
      <c r="L2" s="282"/>
      <c r="M2" s="282"/>
      <c r="N2" s="282"/>
      <c r="O2" s="282"/>
      <c r="P2" s="282"/>
      <c r="Q2" s="279" t="s">
        <v>162</v>
      </c>
      <c r="R2" s="282"/>
      <c r="S2" s="282"/>
      <c r="T2" s="282"/>
      <c r="U2" s="282"/>
      <c r="V2" s="282"/>
      <c r="W2" s="283"/>
      <c r="X2" s="279" t="s">
        <v>168</v>
      </c>
      <c r="Y2" s="282"/>
      <c r="Z2" s="282"/>
      <c r="AA2" s="282"/>
      <c r="AB2" s="282"/>
      <c r="AC2" s="282"/>
      <c r="AD2" s="283"/>
      <c r="AE2" s="279" t="s">
        <v>250</v>
      </c>
      <c r="AF2" s="282"/>
      <c r="AG2" s="282"/>
      <c r="AH2" s="282"/>
      <c r="AI2" s="282"/>
      <c r="AJ2" s="282"/>
      <c r="AK2" s="283"/>
      <c r="AL2" s="279" t="s">
        <v>168</v>
      </c>
      <c r="AM2" s="282"/>
      <c r="AN2" s="282"/>
      <c r="AO2" s="282"/>
      <c r="AP2" s="282"/>
      <c r="AQ2" s="282"/>
      <c r="AR2" s="283"/>
      <c r="AS2" s="279" t="s">
        <v>179</v>
      </c>
      <c r="AT2" s="282"/>
      <c r="AU2" s="282"/>
      <c r="AV2" s="282"/>
      <c r="AW2" s="282"/>
      <c r="AX2" s="282"/>
      <c r="AY2" s="283"/>
      <c r="AZ2" s="683" t="s">
        <v>255</v>
      </c>
      <c r="BA2" s="684"/>
      <c r="BB2" s="684"/>
      <c r="BC2" s="684"/>
      <c r="BD2" s="684"/>
      <c r="BE2" s="684"/>
      <c r="BF2" s="685"/>
    </row>
    <row r="3" spans="1:60" x14ac:dyDescent="0.2">
      <c r="C3" s="276" t="s">
        <v>159</v>
      </c>
      <c r="D3" s="277"/>
      <c r="E3" s="277"/>
      <c r="F3" s="277"/>
      <c r="G3" s="277"/>
      <c r="H3" s="277"/>
      <c r="I3" s="277"/>
      <c r="J3" s="276" t="s">
        <v>246</v>
      </c>
      <c r="K3" s="277"/>
      <c r="L3" s="277"/>
      <c r="M3" s="277"/>
      <c r="N3" s="277"/>
      <c r="O3" s="277"/>
      <c r="P3" s="277"/>
      <c r="Q3" s="276" t="s">
        <v>247</v>
      </c>
      <c r="R3" s="277"/>
      <c r="S3" s="277"/>
      <c r="T3" s="277"/>
      <c r="U3" s="277"/>
      <c r="V3" s="277"/>
      <c r="W3" s="278"/>
      <c r="X3" s="276" t="s">
        <v>161</v>
      </c>
      <c r="Y3" s="277"/>
      <c r="Z3" s="277"/>
      <c r="AA3" s="277"/>
      <c r="AB3" s="277"/>
      <c r="AC3" s="277"/>
      <c r="AD3" s="278"/>
      <c r="AE3" s="276" t="s">
        <v>251</v>
      </c>
      <c r="AF3" s="277"/>
      <c r="AG3" s="277"/>
      <c r="AH3" s="277"/>
      <c r="AI3" s="277"/>
      <c r="AJ3" s="277"/>
      <c r="AK3" s="278"/>
      <c r="AL3" s="276" t="s">
        <v>252</v>
      </c>
      <c r="AM3" s="277"/>
      <c r="AN3" s="277"/>
      <c r="AO3" s="277"/>
      <c r="AP3" s="277"/>
      <c r="AQ3" s="277"/>
      <c r="AR3" s="278"/>
      <c r="AS3" s="276" t="s">
        <v>253</v>
      </c>
      <c r="AT3" s="277"/>
      <c r="AU3" s="277"/>
      <c r="AV3" s="277"/>
      <c r="AW3" s="277"/>
      <c r="AX3" s="277"/>
      <c r="AY3" s="278"/>
      <c r="AZ3" s="680" t="s">
        <v>256</v>
      </c>
      <c r="BA3" s="681"/>
      <c r="BB3" s="681"/>
      <c r="BC3" s="681"/>
      <c r="BD3" s="681"/>
      <c r="BE3" s="681"/>
      <c r="BF3" s="682"/>
    </row>
    <row r="4" spans="1:60" x14ac:dyDescent="0.2">
      <c r="C4" s="600"/>
      <c r="D4" s="298"/>
      <c r="E4" s="298"/>
      <c r="F4" s="298"/>
      <c r="G4" s="298"/>
      <c r="H4" s="298"/>
      <c r="I4" s="298"/>
      <c r="J4" s="297" t="s">
        <v>161</v>
      </c>
      <c r="K4" s="298"/>
      <c r="L4" s="298"/>
      <c r="M4" s="298"/>
      <c r="N4" s="298"/>
      <c r="O4" s="298"/>
      <c r="P4" s="298"/>
      <c r="Q4" s="297" t="s">
        <v>248</v>
      </c>
      <c r="R4" s="298"/>
      <c r="S4" s="298"/>
      <c r="T4" s="298"/>
      <c r="U4" s="298"/>
      <c r="V4" s="298"/>
      <c r="W4" s="299"/>
      <c r="X4" s="297" t="s">
        <v>249</v>
      </c>
      <c r="Y4" s="298"/>
      <c r="Z4" s="298"/>
      <c r="AA4" s="298"/>
      <c r="AB4" s="298"/>
      <c r="AC4" s="298"/>
      <c r="AD4" s="299"/>
      <c r="AE4" s="297" t="s">
        <v>249</v>
      </c>
      <c r="AF4" s="298"/>
      <c r="AG4" s="298"/>
      <c r="AH4" s="298"/>
      <c r="AI4" s="298"/>
      <c r="AJ4" s="298"/>
      <c r="AK4" s="299"/>
      <c r="AL4" s="297" t="s">
        <v>249</v>
      </c>
      <c r="AM4" s="298"/>
      <c r="AN4" s="298"/>
      <c r="AO4" s="298"/>
      <c r="AP4" s="298"/>
      <c r="AQ4" s="298"/>
      <c r="AR4" s="299"/>
      <c r="AS4" s="297" t="s">
        <v>254</v>
      </c>
      <c r="AT4" s="298"/>
      <c r="AU4" s="298"/>
      <c r="AV4" s="298"/>
      <c r="AW4" s="298"/>
      <c r="AX4" s="298"/>
      <c r="AY4" s="299"/>
      <c r="AZ4" s="677" t="s">
        <v>257</v>
      </c>
      <c r="BA4" s="678"/>
      <c r="BB4" s="678"/>
      <c r="BC4" s="678"/>
      <c r="BD4" s="678"/>
      <c r="BE4" s="678"/>
      <c r="BF4" s="679"/>
    </row>
    <row r="5" spans="1:60" x14ac:dyDescent="0.2">
      <c r="C5" s="653" t="s">
        <v>12</v>
      </c>
      <c r="D5" s="654"/>
      <c r="E5" s="654"/>
      <c r="F5" s="654"/>
      <c r="G5" s="654"/>
      <c r="H5" s="654"/>
      <c r="I5" s="655"/>
      <c r="J5" s="656">
        <v>44409</v>
      </c>
      <c r="K5" s="657"/>
      <c r="L5" s="657"/>
      <c r="M5" s="657"/>
      <c r="N5" s="657"/>
      <c r="O5" s="657"/>
      <c r="P5" s="658"/>
      <c r="Q5" s="659">
        <v>98.2</v>
      </c>
      <c r="R5" s="660"/>
      <c r="S5" s="660"/>
      <c r="T5" s="660"/>
      <c r="U5" s="660"/>
      <c r="V5" s="660"/>
      <c r="W5" s="661"/>
      <c r="X5" s="662">
        <v>1000000</v>
      </c>
      <c r="Y5" s="663"/>
      <c r="Z5" s="663"/>
      <c r="AA5" s="663"/>
      <c r="AB5" s="663"/>
      <c r="AC5" s="663"/>
      <c r="AD5" s="664"/>
      <c r="AE5" s="662">
        <v>220000</v>
      </c>
      <c r="AF5" s="663"/>
      <c r="AG5" s="663"/>
      <c r="AH5" s="663"/>
      <c r="AI5" s="663"/>
      <c r="AJ5" s="663"/>
      <c r="AK5" s="664"/>
      <c r="AL5" s="662">
        <f>X5-AE5</f>
        <v>780000</v>
      </c>
      <c r="AM5" s="663"/>
      <c r="AN5" s="663"/>
      <c r="AO5" s="663"/>
      <c r="AP5" s="663"/>
      <c r="AQ5" s="663"/>
      <c r="AR5" s="664"/>
      <c r="AS5" s="309">
        <v>0.45800000000000002</v>
      </c>
      <c r="AT5" s="310"/>
      <c r="AU5" s="310"/>
      <c r="AV5" s="310"/>
      <c r="AW5" s="310"/>
      <c r="AX5" s="310"/>
      <c r="AY5" s="311"/>
      <c r="AZ5" s="650">
        <f>(AL5/Q5)*AS5</f>
        <v>3637.8818737270876</v>
      </c>
      <c r="BA5" s="651"/>
      <c r="BB5" s="651"/>
      <c r="BC5" s="651"/>
      <c r="BD5" s="651"/>
      <c r="BE5" s="651"/>
      <c r="BF5" s="652"/>
    </row>
    <row r="6" spans="1:60" x14ac:dyDescent="0.2">
      <c r="C6" s="641" t="s">
        <v>13</v>
      </c>
      <c r="D6" s="642"/>
      <c r="E6" s="642"/>
      <c r="F6" s="642"/>
      <c r="G6" s="642"/>
      <c r="H6" s="642"/>
      <c r="I6" s="643"/>
      <c r="J6" s="644">
        <v>44409</v>
      </c>
      <c r="K6" s="645"/>
      <c r="L6" s="645"/>
      <c r="M6" s="645"/>
      <c r="N6" s="645"/>
      <c r="O6" s="645"/>
      <c r="P6" s="646"/>
      <c r="Q6" s="647">
        <v>122.9</v>
      </c>
      <c r="R6" s="648"/>
      <c r="S6" s="648"/>
      <c r="T6" s="648"/>
      <c r="U6" s="648"/>
      <c r="V6" s="648"/>
      <c r="W6" s="649"/>
      <c r="X6" s="623">
        <v>1200000</v>
      </c>
      <c r="Y6" s="624"/>
      <c r="Z6" s="624"/>
      <c r="AA6" s="624"/>
      <c r="AB6" s="624"/>
      <c r="AC6" s="624"/>
      <c r="AD6" s="625"/>
      <c r="AE6" s="623">
        <v>450000</v>
      </c>
      <c r="AF6" s="624"/>
      <c r="AG6" s="624"/>
      <c r="AH6" s="624"/>
      <c r="AI6" s="624"/>
      <c r="AJ6" s="624"/>
      <c r="AK6" s="625"/>
      <c r="AL6" s="623">
        <f t="shared" ref="AL6:AL12" si="0">X6-AE6</f>
        <v>750000</v>
      </c>
      <c r="AM6" s="624"/>
      <c r="AN6" s="624"/>
      <c r="AO6" s="624"/>
      <c r="AP6" s="624"/>
      <c r="AQ6" s="624"/>
      <c r="AR6" s="625"/>
      <c r="AS6" s="620">
        <v>0.373</v>
      </c>
      <c r="AT6" s="621"/>
      <c r="AU6" s="621"/>
      <c r="AV6" s="621"/>
      <c r="AW6" s="621"/>
      <c r="AX6" s="621"/>
      <c r="AY6" s="622"/>
      <c r="AZ6" s="623">
        <f t="shared" ref="AZ6:AZ12" si="1">(AL6/Q6)*AS6</f>
        <v>2276.2408462164358</v>
      </c>
      <c r="BA6" s="624"/>
      <c r="BB6" s="624"/>
      <c r="BC6" s="624"/>
      <c r="BD6" s="624"/>
      <c r="BE6" s="624"/>
      <c r="BF6" s="625"/>
      <c r="BG6" s="176"/>
    </row>
    <row r="7" spans="1:60" x14ac:dyDescent="0.2">
      <c r="C7" s="668" t="s">
        <v>14</v>
      </c>
      <c r="D7" s="669"/>
      <c r="E7" s="669"/>
      <c r="F7" s="669"/>
      <c r="G7" s="669"/>
      <c r="H7" s="669"/>
      <c r="I7" s="670"/>
      <c r="J7" s="671">
        <v>44440</v>
      </c>
      <c r="K7" s="672"/>
      <c r="L7" s="672"/>
      <c r="M7" s="672"/>
      <c r="N7" s="672"/>
      <c r="O7" s="672"/>
      <c r="P7" s="673"/>
      <c r="Q7" s="674">
        <v>103.4</v>
      </c>
      <c r="R7" s="675"/>
      <c r="S7" s="675"/>
      <c r="T7" s="675"/>
      <c r="U7" s="675"/>
      <c r="V7" s="675"/>
      <c r="W7" s="676"/>
      <c r="X7" s="626">
        <v>980000</v>
      </c>
      <c r="Y7" s="627"/>
      <c r="Z7" s="627"/>
      <c r="AA7" s="627"/>
      <c r="AB7" s="627"/>
      <c r="AC7" s="627"/>
      <c r="AD7" s="628"/>
      <c r="AE7" s="626">
        <v>100000</v>
      </c>
      <c r="AF7" s="627"/>
      <c r="AG7" s="627"/>
      <c r="AH7" s="627"/>
      <c r="AI7" s="627"/>
      <c r="AJ7" s="627"/>
      <c r="AK7" s="628"/>
      <c r="AL7" s="626">
        <f t="shared" si="0"/>
        <v>880000</v>
      </c>
      <c r="AM7" s="627"/>
      <c r="AN7" s="627"/>
      <c r="AO7" s="627"/>
      <c r="AP7" s="627"/>
      <c r="AQ7" s="627"/>
      <c r="AR7" s="628"/>
      <c r="AS7" s="665">
        <v>0.72199999999999998</v>
      </c>
      <c r="AT7" s="666"/>
      <c r="AU7" s="666"/>
      <c r="AV7" s="666"/>
      <c r="AW7" s="666"/>
      <c r="AX7" s="666"/>
      <c r="AY7" s="667"/>
      <c r="AZ7" s="626">
        <f t="shared" si="1"/>
        <v>6144.6808510638293</v>
      </c>
      <c r="BA7" s="627"/>
      <c r="BB7" s="627"/>
      <c r="BC7" s="627"/>
      <c r="BD7" s="627"/>
      <c r="BE7" s="627"/>
      <c r="BF7" s="628"/>
      <c r="BG7" s="175"/>
    </row>
    <row r="8" spans="1:60" x14ac:dyDescent="0.2">
      <c r="C8" s="653" t="s">
        <v>15</v>
      </c>
      <c r="D8" s="654"/>
      <c r="E8" s="654"/>
      <c r="F8" s="654"/>
      <c r="G8" s="654"/>
      <c r="H8" s="654"/>
      <c r="I8" s="655"/>
      <c r="J8" s="656">
        <v>44440</v>
      </c>
      <c r="K8" s="657"/>
      <c r="L8" s="657"/>
      <c r="M8" s="657"/>
      <c r="N8" s="657"/>
      <c r="O8" s="657"/>
      <c r="P8" s="658"/>
      <c r="Q8" s="659">
        <v>85</v>
      </c>
      <c r="R8" s="660"/>
      <c r="S8" s="660"/>
      <c r="T8" s="660"/>
      <c r="U8" s="660"/>
      <c r="V8" s="660"/>
      <c r="W8" s="661"/>
      <c r="X8" s="662">
        <v>1100000</v>
      </c>
      <c r="Y8" s="663"/>
      <c r="Z8" s="663"/>
      <c r="AA8" s="663"/>
      <c r="AB8" s="663"/>
      <c r="AC8" s="663"/>
      <c r="AD8" s="664"/>
      <c r="AE8" s="662">
        <v>600000</v>
      </c>
      <c r="AF8" s="663"/>
      <c r="AG8" s="663"/>
      <c r="AH8" s="663"/>
      <c r="AI8" s="663"/>
      <c r="AJ8" s="663"/>
      <c r="AK8" s="664"/>
      <c r="AL8" s="662">
        <f t="shared" si="0"/>
        <v>500000</v>
      </c>
      <c r="AM8" s="663"/>
      <c r="AN8" s="663"/>
      <c r="AO8" s="663"/>
      <c r="AP8" s="663"/>
      <c r="AQ8" s="663"/>
      <c r="AR8" s="664"/>
      <c r="AS8" s="309">
        <v>0.45300000000000001</v>
      </c>
      <c r="AT8" s="310"/>
      <c r="AU8" s="310"/>
      <c r="AV8" s="310"/>
      <c r="AW8" s="310"/>
      <c r="AX8" s="310"/>
      <c r="AY8" s="311"/>
      <c r="AZ8" s="650">
        <f t="shared" si="1"/>
        <v>2664.705882352941</v>
      </c>
      <c r="BA8" s="651"/>
      <c r="BB8" s="651"/>
      <c r="BC8" s="651"/>
      <c r="BD8" s="651"/>
      <c r="BE8" s="651"/>
      <c r="BF8" s="652"/>
    </row>
    <row r="9" spans="1:60" x14ac:dyDescent="0.2">
      <c r="C9" s="653" t="s">
        <v>16</v>
      </c>
      <c r="D9" s="654"/>
      <c r="E9" s="654"/>
      <c r="F9" s="654"/>
      <c r="G9" s="654"/>
      <c r="H9" s="654"/>
      <c r="I9" s="655"/>
      <c r="J9" s="656">
        <v>44470</v>
      </c>
      <c r="K9" s="657"/>
      <c r="L9" s="657"/>
      <c r="M9" s="657"/>
      <c r="N9" s="657"/>
      <c r="O9" s="657"/>
      <c r="P9" s="658"/>
      <c r="Q9" s="659">
        <v>91.5</v>
      </c>
      <c r="R9" s="660"/>
      <c r="S9" s="660"/>
      <c r="T9" s="660"/>
      <c r="U9" s="660"/>
      <c r="V9" s="660"/>
      <c r="W9" s="661"/>
      <c r="X9" s="662">
        <v>1120000</v>
      </c>
      <c r="Y9" s="663"/>
      <c r="Z9" s="663"/>
      <c r="AA9" s="663"/>
      <c r="AB9" s="663"/>
      <c r="AC9" s="663"/>
      <c r="AD9" s="664"/>
      <c r="AE9" s="662">
        <v>500000</v>
      </c>
      <c r="AF9" s="663"/>
      <c r="AG9" s="663"/>
      <c r="AH9" s="663"/>
      <c r="AI9" s="663"/>
      <c r="AJ9" s="663"/>
      <c r="AK9" s="664"/>
      <c r="AL9" s="662">
        <f t="shared" si="0"/>
        <v>620000</v>
      </c>
      <c r="AM9" s="663"/>
      <c r="AN9" s="663"/>
      <c r="AO9" s="663"/>
      <c r="AP9" s="663"/>
      <c r="AQ9" s="663"/>
      <c r="AR9" s="664"/>
      <c r="AS9" s="309">
        <v>0.39900000000000002</v>
      </c>
      <c r="AT9" s="310"/>
      <c r="AU9" s="310"/>
      <c r="AV9" s="310"/>
      <c r="AW9" s="310"/>
      <c r="AX9" s="310"/>
      <c r="AY9" s="311"/>
      <c r="AZ9" s="650">
        <f t="shared" si="1"/>
        <v>2703.6065573770493</v>
      </c>
      <c r="BA9" s="651"/>
      <c r="BB9" s="651"/>
      <c r="BC9" s="651"/>
      <c r="BD9" s="651"/>
      <c r="BE9" s="651"/>
      <c r="BF9" s="652"/>
    </row>
    <row r="10" spans="1:60" x14ac:dyDescent="0.2">
      <c r="C10" s="653" t="s">
        <v>17</v>
      </c>
      <c r="D10" s="654"/>
      <c r="E10" s="654"/>
      <c r="F10" s="654"/>
      <c r="G10" s="654"/>
      <c r="H10" s="654"/>
      <c r="I10" s="655"/>
      <c r="J10" s="656">
        <v>44470</v>
      </c>
      <c r="K10" s="657"/>
      <c r="L10" s="657"/>
      <c r="M10" s="657"/>
      <c r="N10" s="657"/>
      <c r="O10" s="657"/>
      <c r="P10" s="658"/>
      <c r="Q10" s="659">
        <v>110</v>
      </c>
      <c r="R10" s="660"/>
      <c r="S10" s="660"/>
      <c r="T10" s="660"/>
      <c r="U10" s="660"/>
      <c r="V10" s="660"/>
      <c r="W10" s="661"/>
      <c r="X10" s="662">
        <v>1400000</v>
      </c>
      <c r="Y10" s="663"/>
      <c r="Z10" s="663"/>
      <c r="AA10" s="663"/>
      <c r="AB10" s="663"/>
      <c r="AC10" s="663"/>
      <c r="AD10" s="664"/>
      <c r="AE10" s="662">
        <v>750000</v>
      </c>
      <c r="AF10" s="663"/>
      <c r="AG10" s="663"/>
      <c r="AH10" s="663"/>
      <c r="AI10" s="663"/>
      <c r="AJ10" s="663"/>
      <c r="AK10" s="664"/>
      <c r="AL10" s="662">
        <f t="shared" si="0"/>
        <v>650000</v>
      </c>
      <c r="AM10" s="663"/>
      <c r="AN10" s="663"/>
      <c r="AO10" s="663"/>
      <c r="AP10" s="663"/>
      <c r="AQ10" s="663"/>
      <c r="AR10" s="664"/>
      <c r="AS10" s="309">
        <v>0.501</v>
      </c>
      <c r="AT10" s="310"/>
      <c r="AU10" s="310"/>
      <c r="AV10" s="310"/>
      <c r="AW10" s="310"/>
      <c r="AX10" s="310"/>
      <c r="AY10" s="311"/>
      <c r="AZ10" s="650">
        <f t="shared" si="1"/>
        <v>2960.4545454545455</v>
      </c>
      <c r="BA10" s="651"/>
      <c r="BB10" s="651"/>
      <c r="BC10" s="651"/>
      <c r="BD10" s="651"/>
      <c r="BE10" s="651"/>
      <c r="BF10" s="652"/>
    </row>
    <row r="11" spans="1:60" x14ac:dyDescent="0.2">
      <c r="C11" s="597" t="s">
        <v>18</v>
      </c>
      <c r="D11" s="598"/>
      <c r="E11" s="598"/>
      <c r="F11" s="598"/>
      <c r="G11" s="598"/>
      <c r="H11" s="598"/>
      <c r="I11" s="599"/>
      <c r="J11" s="632">
        <v>44501</v>
      </c>
      <c r="K11" s="633"/>
      <c r="L11" s="633"/>
      <c r="M11" s="633"/>
      <c r="N11" s="633"/>
      <c r="O11" s="633"/>
      <c r="P11" s="634"/>
      <c r="Q11" s="638">
        <v>117.33</v>
      </c>
      <c r="R11" s="639"/>
      <c r="S11" s="639"/>
      <c r="T11" s="639"/>
      <c r="U11" s="639"/>
      <c r="V11" s="639"/>
      <c r="W11" s="640"/>
      <c r="X11" s="629">
        <v>1350000</v>
      </c>
      <c r="Y11" s="630"/>
      <c r="Z11" s="630"/>
      <c r="AA11" s="630"/>
      <c r="AB11" s="630"/>
      <c r="AC11" s="630"/>
      <c r="AD11" s="631"/>
      <c r="AE11" s="629">
        <v>380000</v>
      </c>
      <c r="AF11" s="630"/>
      <c r="AG11" s="630"/>
      <c r="AH11" s="630"/>
      <c r="AI11" s="630"/>
      <c r="AJ11" s="630"/>
      <c r="AK11" s="631"/>
      <c r="AL11" s="626">
        <f t="shared" si="0"/>
        <v>970000</v>
      </c>
      <c r="AM11" s="627"/>
      <c r="AN11" s="627"/>
      <c r="AO11" s="627"/>
      <c r="AP11" s="627"/>
      <c r="AQ11" s="627"/>
      <c r="AR11" s="628"/>
      <c r="AS11" s="635">
        <v>0.622</v>
      </c>
      <c r="AT11" s="636"/>
      <c r="AU11" s="636"/>
      <c r="AV11" s="636"/>
      <c r="AW11" s="636"/>
      <c r="AX11" s="636"/>
      <c r="AY11" s="637"/>
      <c r="AZ11" s="626">
        <f t="shared" si="1"/>
        <v>5142.2483593283896</v>
      </c>
      <c r="BA11" s="627"/>
      <c r="BB11" s="627"/>
      <c r="BC11" s="627"/>
      <c r="BD11" s="627"/>
      <c r="BE11" s="627"/>
      <c r="BF11" s="628"/>
      <c r="BG11" s="175"/>
    </row>
    <row r="12" spans="1:60" x14ac:dyDescent="0.2">
      <c r="C12" s="641" t="s">
        <v>19</v>
      </c>
      <c r="D12" s="642"/>
      <c r="E12" s="642"/>
      <c r="F12" s="642"/>
      <c r="G12" s="642"/>
      <c r="H12" s="642"/>
      <c r="I12" s="643"/>
      <c r="J12" s="644">
        <v>44501</v>
      </c>
      <c r="K12" s="645"/>
      <c r="L12" s="645"/>
      <c r="M12" s="645"/>
      <c r="N12" s="645"/>
      <c r="O12" s="645"/>
      <c r="P12" s="646"/>
      <c r="Q12" s="647">
        <v>94.8</v>
      </c>
      <c r="R12" s="648"/>
      <c r="S12" s="648"/>
      <c r="T12" s="648"/>
      <c r="U12" s="648"/>
      <c r="V12" s="648"/>
      <c r="W12" s="649"/>
      <c r="X12" s="623">
        <v>1200000</v>
      </c>
      <c r="Y12" s="624"/>
      <c r="Z12" s="624"/>
      <c r="AA12" s="624"/>
      <c r="AB12" s="624"/>
      <c r="AC12" s="624"/>
      <c r="AD12" s="625"/>
      <c r="AE12" s="623">
        <v>800000</v>
      </c>
      <c r="AF12" s="624"/>
      <c r="AG12" s="624"/>
      <c r="AH12" s="624"/>
      <c r="AI12" s="624"/>
      <c r="AJ12" s="624"/>
      <c r="AK12" s="625"/>
      <c r="AL12" s="623">
        <f t="shared" si="0"/>
        <v>400000</v>
      </c>
      <c r="AM12" s="624"/>
      <c r="AN12" s="624"/>
      <c r="AO12" s="624"/>
      <c r="AP12" s="624"/>
      <c r="AQ12" s="624"/>
      <c r="AR12" s="625"/>
      <c r="AS12" s="620">
        <v>0.44400000000000001</v>
      </c>
      <c r="AT12" s="621"/>
      <c r="AU12" s="621"/>
      <c r="AV12" s="621"/>
      <c r="AW12" s="621"/>
      <c r="AX12" s="621"/>
      <c r="AY12" s="622"/>
      <c r="AZ12" s="623">
        <f t="shared" si="1"/>
        <v>1873.4177215189875</v>
      </c>
      <c r="BA12" s="624"/>
      <c r="BB12" s="624"/>
      <c r="BC12" s="624"/>
      <c r="BD12" s="624"/>
      <c r="BE12" s="624"/>
      <c r="BF12" s="625"/>
      <c r="BG12" s="176"/>
    </row>
    <row r="13" spans="1:60" x14ac:dyDescent="0.2">
      <c r="C13" s="303" t="s">
        <v>258</v>
      </c>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7"/>
      <c r="AZ13" s="614">
        <f>SUM(AZ5:BF12)</f>
        <v>27403.236637039266</v>
      </c>
      <c r="BA13" s="615"/>
      <c r="BB13" s="615"/>
      <c r="BC13" s="615"/>
      <c r="BD13" s="615"/>
      <c r="BE13" s="615"/>
      <c r="BF13" s="616"/>
    </row>
    <row r="14" spans="1:60" x14ac:dyDescent="0.2">
      <c r="C14" s="303" t="s">
        <v>259</v>
      </c>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7"/>
      <c r="AZ14" s="617">
        <f>AZ13/8</f>
        <v>3425.4045796299083</v>
      </c>
      <c r="BA14" s="618"/>
      <c r="BB14" s="618"/>
      <c r="BC14" s="618"/>
      <c r="BD14" s="618"/>
      <c r="BE14" s="618"/>
      <c r="BF14" s="619"/>
    </row>
    <row r="16" spans="1:60" x14ac:dyDescent="0.2">
      <c r="C16" s="303" t="s">
        <v>181</v>
      </c>
      <c r="D16" s="326"/>
      <c r="E16" s="326"/>
      <c r="F16" s="326"/>
      <c r="G16" s="326"/>
      <c r="H16" s="326"/>
      <c r="I16" s="326"/>
      <c r="J16" s="282"/>
      <c r="K16" s="282"/>
      <c r="L16" s="282"/>
      <c r="M16" s="282"/>
      <c r="N16" s="282"/>
      <c r="O16" s="282"/>
      <c r="P16" s="282"/>
      <c r="Q16" s="326"/>
      <c r="R16" s="326"/>
      <c r="S16" s="326"/>
      <c r="T16" s="326"/>
      <c r="U16" s="326"/>
      <c r="V16" s="326"/>
      <c r="W16" s="326"/>
      <c r="X16" s="326"/>
      <c r="Y16" s="326"/>
      <c r="Z16" s="326"/>
      <c r="AA16" s="326"/>
      <c r="AB16" s="326"/>
      <c r="AC16" s="326"/>
      <c r="AD16" s="327"/>
    </row>
    <row r="17" spans="3:30" x14ac:dyDescent="0.2">
      <c r="C17" s="297" t="s">
        <v>24</v>
      </c>
      <c r="D17" s="298"/>
      <c r="E17" s="298"/>
      <c r="F17" s="298"/>
      <c r="G17" s="298"/>
      <c r="H17" s="298"/>
      <c r="I17" s="298"/>
      <c r="J17" s="279" t="s">
        <v>170</v>
      </c>
      <c r="K17" s="282"/>
      <c r="L17" s="282"/>
      <c r="M17" s="282"/>
      <c r="N17" s="282"/>
      <c r="O17" s="282"/>
      <c r="P17" s="283"/>
      <c r="Q17" s="304" t="s">
        <v>180</v>
      </c>
      <c r="R17" s="326"/>
      <c r="S17" s="326"/>
      <c r="T17" s="326"/>
      <c r="U17" s="326"/>
      <c r="V17" s="326"/>
      <c r="W17" s="326"/>
      <c r="X17" s="326"/>
      <c r="Y17" s="326"/>
      <c r="Z17" s="326"/>
      <c r="AA17" s="326"/>
      <c r="AB17" s="326"/>
      <c r="AC17" s="326"/>
      <c r="AD17" s="327"/>
    </row>
    <row r="18" spans="3:30" x14ac:dyDescent="0.2">
      <c r="C18" s="303" t="s">
        <v>260</v>
      </c>
      <c r="D18" s="326"/>
      <c r="E18" s="326"/>
      <c r="F18" s="326"/>
      <c r="G18" s="326"/>
      <c r="H18" s="326"/>
      <c r="I18" s="326"/>
      <c r="J18" s="297" t="s">
        <v>261</v>
      </c>
      <c r="K18" s="298"/>
      <c r="L18" s="298"/>
      <c r="M18" s="298"/>
      <c r="N18" s="298"/>
      <c r="O18" s="298"/>
      <c r="P18" s="299"/>
      <c r="Q18" s="304" t="s">
        <v>11</v>
      </c>
      <c r="R18" s="326"/>
      <c r="S18" s="326"/>
      <c r="T18" s="326"/>
      <c r="U18" s="326"/>
      <c r="V18" s="326"/>
      <c r="W18" s="327"/>
      <c r="X18" s="303" t="s">
        <v>10</v>
      </c>
      <c r="Y18" s="326"/>
      <c r="Z18" s="326"/>
      <c r="AA18" s="326"/>
      <c r="AB18" s="326"/>
      <c r="AC18" s="326"/>
      <c r="AD18" s="327"/>
    </row>
    <row r="19" spans="3:30" x14ac:dyDescent="0.2">
      <c r="C19" s="608">
        <f>AZ14</f>
        <v>3425.4045796299083</v>
      </c>
      <c r="D19" s="609"/>
      <c r="E19" s="609"/>
      <c r="F19" s="609"/>
      <c r="G19" s="609"/>
      <c r="H19" s="609"/>
      <c r="I19" s="610"/>
      <c r="J19" s="600">
        <v>1.3</v>
      </c>
      <c r="K19" s="298"/>
      <c r="L19" s="298"/>
      <c r="M19" s="298"/>
      <c r="N19" s="298"/>
      <c r="O19" s="298"/>
      <c r="P19" s="299"/>
      <c r="Q19" s="601">
        <f>C19*J19</f>
        <v>4453.0259535188807</v>
      </c>
      <c r="R19" s="602"/>
      <c r="S19" s="602"/>
      <c r="T19" s="602"/>
      <c r="U19" s="602"/>
      <c r="V19" s="602"/>
      <c r="W19" s="603"/>
      <c r="X19" s="303" t="s">
        <v>262</v>
      </c>
      <c r="Y19" s="326"/>
      <c r="Z19" s="326"/>
      <c r="AA19" s="326"/>
      <c r="AB19" s="326"/>
      <c r="AC19" s="326"/>
      <c r="AD19" s="327"/>
    </row>
    <row r="20" spans="3:30" x14ac:dyDescent="0.2">
      <c r="C20" s="611"/>
      <c r="D20" s="612"/>
      <c r="E20" s="612"/>
      <c r="F20" s="612"/>
      <c r="G20" s="612"/>
      <c r="H20" s="612"/>
      <c r="I20" s="613"/>
      <c r="J20" s="604">
        <v>0.7</v>
      </c>
      <c r="K20" s="326"/>
      <c r="L20" s="326"/>
      <c r="M20" s="326"/>
      <c r="N20" s="326"/>
      <c r="O20" s="326"/>
      <c r="P20" s="327"/>
      <c r="Q20" s="303" t="s">
        <v>262</v>
      </c>
      <c r="R20" s="326"/>
      <c r="S20" s="326"/>
      <c r="T20" s="326"/>
      <c r="U20" s="326"/>
      <c r="V20" s="326"/>
      <c r="W20" s="327"/>
      <c r="X20" s="605">
        <f>C19*J20</f>
        <v>2397.7832057409355</v>
      </c>
      <c r="Y20" s="606"/>
      <c r="Z20" s="606"/>
      <c r="AA20" s="606"/>
      <c r="AB20" s="606"/>
      <c r="AC20" s="606"/>
      <c r="AD20" s="607"/>
    </row>
  </sheetData>
  <mergeCells count="108">
    <mergeCell ref="AZ2:BF2"/>
    <mergeCell ref="C1:BF1"/>
    <mergeCell ref="X2:AD2"/>
    <mergeCell ref="Q2:W2"/>
    <mergeCell ref="J2:P2"/>
    <mergeCell ref="C2:I2"/>
    <mergeCell ref="AE2:AK2"/>
    <mergeCell ref="AL2:AR2"/>
    <mergeCell ref="AS2:AY2"/>
    <mergeCell ref="C17:I17"/>
    <mergeCell ref="J17:P17"/>
    <mergeCell ref="C6:I6"/>
    <mergeCell ref="J6:P6"/>
    <mergeCell ref="Q6:W6"/>
    <mergeCell ref="X6:AD6"/>
    <mergeCell ref="C3:I3"/>
    <mergeCell ref="J3:P3"/>
    <mergeCell ref="Q3:W3"/>
    <mergeCell ref="X3:AD3"/>
    <mergeCell ref="AE3:AK3"/>
    <mergeCell ref="AL3:AR3"/>
    <mergeCell ref="AS3:AY3"/>
    <mergeCell ref="AZ3:BF3"/>
    <mergeCell ref="C4:I4"/>
    <mergeCell ref="J4:P4"/>
    <mergeCell ref="Q4:W4"/>
    <mergeCell ref="X4:AD4"/>
    <mergeCell ref="AE4:AK4"/>
    <mergeCell ref="AL4:AR4"/>
    <mergeCell ref="AS4:AY4"/>
    <mergeCell ref="AZ4:BF4"/>
    <mergeCell ref="C5:I5"/>
    <mergeCell ref="J5:P5"/>
    <mergeCell ref="Q5:W5"/>
    <mergeCell ref="X5:AD5"/>
    <mergeCell ref="AE5:AK5"/>
    <mergeCell ref="AL5:AR5"/>
    <mergeCell ref="AS5:AY5"/>
    <mergeCell ref="AZ5:BF5"/>
    <mergeCell ref="AE6:AK6"/>
    <mergeCell ref="AL6:AR6"/>
    <mergeCell ref="AS6:AY6"/>
    <mergeCell ref="AZ6:BF6"/>
    <mergeCell ref="C7:I7"/>
    <mergeCell ref="J7:P7"/>
    <mergeCell ref="Q7:W7"/>
    <mergeCell ref="X7:AD7"/>
    <mergeCell ref="AE7:AK7"/>
    <mergeCell ref="AL7:AR7"/>
    <mergeCell ref="AS7:AY7"/>
    <mergeCell ref="AZ7:BF7"/>
    <mergeCell ref="C8:I8"/>
    <mergeCell ref="J8:P8"/>
    <mergeCell ref="Q8:W8"/>
    <mergeCell ref="X8:AD8"/>
    <mergeCell ref="AE8:AK8"/>
    <mergeCell ref="AL8:AR8"/>
    <mergeCell ref="AS8:AY8"/>
    <mergeCell ref="AZ8:BF8"/>
    <mergeCell ref="AS9:AY9"/>
    <mergeCell ref="AZ9:BF9"/>
    <mergeCell ref="C10:I10"/>
    <mergeCell ref="J10:P10"/>
    <mergeCell ref="Q10:W10"/>
    <mergeCell ref="X10:AD10"/>
    <mergeCell ref="AE10:AK10"/>
    <mergeCell ref="AL10:AR10"/>
    <mergeCell ref="AS10:AY10"/>
    <mergeCell ref="AZ10:BF10"/>
    <mergeCell ref="C9:I9"/>
    <mergeCell ref="J9:P9"/>
    <mergeCell ref="Q9:W9"/>
    <mergeCell ref="X9:AD9"/>
    <mergeCell ref="AE9:AK9"/>
    <mergeCell ref="AL9:AR9"/>
    <mergeCell ref="AZ13:BF13"/>
    <mergeCell ref="C14:AY14"/>
    <mergeCell ref="AZ14:BF14"/>
    <mergeCell ref="C16:AD16"/>
    <mergeCell ref="AS12:AY12"/>
    <mergeCell ref="AZ12:BF12"/>
    <mergeCell ref="AZ11:BF11"/>
    <mergeCell ref="AL11:AR11"/>
    <mergeCell ref="X11:AD11"/>
    <mergeCell ref="J11:P11"/>
    <mergeCell ref="AS11:AY11"/>
    <mergeCell ref="AE11:AK11"/>
    <mergeCell ref="Q11:W11"/>
    <mergeCell ref="C12:I12"/>
    <mergeCell ref="J12:P12"/>
    <mergeCell ref="Q12:W12"/>
    <mergeCell ref="X12:AD12"/>
    <mergeCell ref="AE12:AK12"/>
    <mergeCell ref="AL12:AR12"/>
    <mergeCell ref="C11:I11"/>
    <mergeCell ref="J19:P19"/>
    <mergeCell ref="Q19:W19"/>
    <mergeCell ref="X19:AD19"/>
    <mergeCell ref="J20:P20"/>
    <mergeCell ref="Q20:W20"/>
    <mergeCell ref="X20:AD20"/>
    <mergeCell ref="C19:I20"/>
    <mergeCell ref="C18:I18"/>
    <mergeCell ref="J18:P18"/>
    <mergeCell ref="Q18:W18"/>
    <mergeCell ref="X18:AD18"/>
    <mergeCell ref="Q17:AD17"/>
    <mergeCell ref="C13:AY1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3</vt:i4>
      </vt:variant>
    </vt:vector>
  </HeadingPairs>
  <TitlesOfParts>
    <vt:vector size="18" baseType="lpstr">
      <vt:lpstr>001</vt:lpstr>
      <vt:lpstr>002</vt:lpstr>
      <vt:lpstr>003</vt:lpstr>
      <vt:lpstr>004</vt:lpstr>
      <vt:lpstr>005</vt:lpstr>
      <vt:lpstr>006</vt:lpstr>
      <vt:lpstr>007</vt:lpstr>
      <vt:lpstr>008</vt:lpstr>
      <vt:lpstr>009</vt:lpstr>
      <vt:lpstr>010</vt:lpstr>
      <vt:lpstr>011</vt:lpstr>
      <vt:lpstr>012</vt:lpstr>
      <vt:lpstr>FORMULÁRIO</vt:lpstr>
      <vt:lpstr>SIMULAÇÃO</vt:lpstr>
      <vt:lpstr>Plan1</vt:lpstr>
      <vt:lpstr>'001'!Area_de_impressao</vt:lpstr>
      <vt:lpstr>'002'!Area_de_impressao</vt:lpstr>
      <vt:lpstr>'003'!Area_de_impressao</vt:lpstr>
    </vt:vector>
  </TitlesOfParts>
  <Company>abn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laudo de avaliação</dc:title>
  <dc:creator>Alberto Alfano</dc:creator>
  <cp:lastModifiedBy>USUARIO</cp:lastModifiedBy>
  <cp:lastPrinted>2021-12-01T15:21:16Z</cp:lastPrinted>
  <dcterms:created xsi:type="dcterms:W3CDTF">1999-07-27T17:56:48Z</dcterms:created>
  <dcterms:modified xsi:type="dcterms:W3CDTF">2021-12-04T15:35:08Z</dcterms:modified>
</cp:coreProperties>
</file>