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4F2CA9D6-2567-48DD-A5A6-1115A0F89014}" xr6:coauthVersionLast="45" xr6:coauthVersionMax="47" xr10:uidLastSave="{00000000-0000-0000-0000-000000000000}"/>
  <bookViews>
    <workbookView xWindow="2985" yWindow="3390" windowWidth="25695" windowHeight="12045" xr2:uid="{32283AF8-E1DD-4CA9-9E4F-6C0AA79F9785}"/>
  </bookViews>
  <sheets>
    <sheet name="PEDIDOS" sheetId="1" r:id="rId1"/>
    <sheet name="ESTOQU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<sst xmlns="http://schemas.openxmlformats.org/spreadsheetml/2006/main" count="31" uniqueCount="12">
  <si>
    <t>SKU Lojista</t>
  </si>
  <si>
    <t>QTD</t>
  </si>
  <si>
    <t>N. PEDIDO</t>
  </si>
  <si>
    <t>CANAL DE VENDA</t>
  </si>
  <si>
    <t>LOJA PRÓPRIA</t>
  </si>
  <si>
    <t>SITE</t>
  </si>
  <si>
    <t>DATA DE ENTREGA PREVISTA</t>
  </si>
  <si>
    <t>CÓDIGO DO PRODUTO</t>
  </si>
  <si>
    <t>QTD. VENDIDA</t>
  </si>
  <si>
    <t>QTD. Inicial DISPONÍVEL</t>
  </si>
  <si>
    <t>QTD. Final DISPONÍVEL</t>
  </si>
  <si>
    <t>Lista de pedidos não atendios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</si>
</sst>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_ ;[Red]\-#,##0\ ;\ &quot;-&quot;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" fontId="0" fillId="0" borderId="1" xfId="0" applyNumberFormat="1" applyFont="1" applyBorder="1"/>
    <xf numFmtId="0" fontId="0" fillId="0" borderId="1" xfId="0" applyFont="1" applyBorder="1"/>
    <xf numFmtId="0" fontId="0" fillId="0" borderId="3" xfId="0" applyFont="1" applyBorder="1"/>
    <xf numFmtId="1" fontId="0" fillId="0" borderId="8" xfId="0" applyNumberFormat="1" applyFont="1" applyBorder="1"/>
    <xf numFmtId="0" fontId="0" fillId="0" borderId="8" xfId="0" applyFont="1" applyBorder="1"/>
    <xf numFmtId="0" fontId="0" fillId="0" borderId="9" xfId="0" applyFont="1" applyBorder="1"/>
    <xf numFmtId="1" fontId="2" fillId="0" borderId="4" xfId="0" applyNumberFormat="1" applyFont="1" applyFill="1" applyBorder="1" applyAlignment="1">
      <alignment vertical="top" wrapText="1"/>
    </xf>
    <xf numFmtId="1" fontId="2" fillId="0" borderId="5" xfId="0" applyNumberFormat="1" applyFont="1" applyFill="1" applyBorder="1" applyAlignment="1">
      <alignment vertical="top" wrapText="1"/>
    </xf>
    <xf numFmtId="14" fontId="2" fillId="0" borderId="5" xfId="1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1" fontId="0" fillId="0" borderId="2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10" xfId="0" applyFont="1" applyFill="1" applyBorder="1" applyAlignment="1">
      <alignment vertical="top" wrapText="1"/>
    </xf>
    <xf numFmtId="167" fontId="0" fillId="0" borderId="0" xfId="0" applyNumberFormat="1" applyFont="1"/>
    <xf numFmtId="14" fontId="0" fillId="0" borderId="1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0" fillId="2" borderId="0" xfId="0" applyFill="1"/>
  </cellXfs>
  <cellStyles count="2">
    <cellStyle name="Normal" xfId="0" builtinId="0"/>
    <cellStyle name="Normal 4 2" xfId="1" xr:uid="{EC2D5DBF-25E4-466F-BA04-49FB34E94434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_ ;[Red]\-#,##0\ ;\ &quot;-&quot;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51CBE4-87D9-47B1-BBD0-75F63F1F6DD5}" name="TPedido" displayName="TPedido" ref="A1:G22" totalsRowShown="0" headerRowDxfId="7" dataDxfId="8" headerRowBorderDxfId="11" tableBorderDxfId="12" totalsRowBorderDxfId="10">
  <autoFilter ref="A1:G22" xr:uid="{A5E68426-62C8-4BA8-8024-28889C46B69D}"/>
  <tableColumns count="7">
    <tableColumn id="1" xr3:uid="{A8A18DC1-FB55-4D94-A6FD-754117E74FB4}" name="N. PEDIDO" dataDxfId="6"/>
    <tableColumn id="2" xr3:uid="{CB406951-FDBB-4B06-B537-F030CFF75E7D}" name="CANAL DE VENDA" dataDxfId="2"/>
    <tableColumn id="3" xr3:uid="{52045938-2E9E-427F-848F-095EE55679E8}" name="DATA DE ENTREGA PREVISTA" dataDxfId="0"/>
    <tableColumn id="4" xr3:uid="{5FDE96BF-6EDF-4646-A4EF-F59CE906015A}" name="CÓDIGO DO PRODUTO" dataDxfId="1"/>
    <tableColumn id="5" xr3:uid="{AAE4720F-18F2-4457-B462-7173C079868A}" name="QTD. VENDIDA" dataDxfId="9"/>
    <tableColumn id="6" xr3:uid="{91CAB36C-8A3D-418E-BFA9-F45F4AE857F1}" name="QTD. Inicial DISPONÍVEL" dataDxfId="4">
      <calculatedColumnFormula>IFERROR(INDEX(TEstoque[QTD],MATCH(TPedido[[#This Row],[CÓDIGO DO PRODUTO]],TEstoque[SKU Lojista],0)),"")</calculatedColumnFormula>
    </tableColumn>
    <tableColumn id="7" xr3:uid="{F2BAA260-7888-4554-AB76-09B6BF32414B}" name="QTD. Final DISPONÍVEL" dataDxfId="3">
      <calculatedColumnFormula>TPedido[[#This Row],[QTD. Inicial DISPONÍVEL]]-SUMIF($D$1:D2,TPedido[[#This Row],[CÓDIGO DO PRODUTO]],$E$1:E2)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70E84B-3106-4FCE-80CA-8BDAF0381F93}" name="TEstoque" displayName="TEstoque" ref="A1:B25" totalsRowShown="0">
  <autoFilter ref="A1:B25" xr:uid="{0F1F4891-FAF7-4B0A-9808-8BFC2A92433C}"/>
  <tableColumns count="2">
    <tableColumn id="1" xr3:uid="{24518F05-91B4-4B5D-A37F-7D6C6E59CD04}" name="SKU Lojista" dataDxfId="5"/>
    <tableColumn id="2" xr3:uid="{95830DE6-6E64-459F-B13E-F5071AB8B87B}" name="QTD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FAAD-AEC1-4711-B937-FC9BAEAD6E93}">
  <dimension ref="A1:L22"/>
  <sheetViews>
    <sheetView tabSelected="1" workbookViewId="0">
      <selection activeCell="L1" sqref="L1"/>
    </sheetView>
  </sheetViews>
  <sheetFormatPr defaultRowHeight="15" x14ac:dyDescent="0.25"/>
  <cols>
    <col min="1" max="1" width="12.42578125" bestFit="1" customWidth="1"/>
    <col min="2" max="2" width="13.7109375" bestFit="1" customWidth="1"/>
    <col min="3" max="3" width="18" customWidth="1"/>
    <col min="4" max="4" width="14.140625" style="17" bestFit="1" customWidth="1"/>
    <col min="5" max="5" width="11.42578125" bestFit="1" customWidth="1"/>
    <col min="6" max="7" width="13.85546875" bestFit="1" customWidth="1"/>
    <col min="12" max="12" width="57.5703125" customWidth="1"/>
  </cols>
  <sheetData>
    <row r="1" spans="1:12" ht="30" customHeight="1" x14ac:dyDescent="0.25">
      <c r="A1" s="7" t="s">
        <v>2</v>
      </c>
      <c r="B1" s="8" t="s">
        <v>3</v>
      </c>
      <c r="C1" s="9" t="s">
        <v>6</v>
      </c>
      <c r="D1" s="14" t="s">
        <v>7</v>
      </c>
      <c r="E1" s="10" t="s">
        <v>8</v>
      </c>
      <c r="F1" s="11" t="s">
        <v>9</v>
      </c>
      <c r="G1" s="18" t="s">
        <v>10</v>
      </c>
      <c r="L1" s="22" t="s">
        <v>11</v>
      </c>
    </row>
    <row r="2" spans="1:12" x14ac:dyDescent="0.25">
      <c r="A2" s="12">
        <v>28785899980</v>
      </c>
      <c r="B2" s="1" t="s">
        <v>4</v>
      </c>
      <c r="C2" s="20">
        <v>44558</v>
      </c>
      <c r="D2" s="15">
        <v>6015656149151</v>
      </c>
      <c r="E2" s="2">
        <v>2</v>
      </c>
      <c r="F2" s="3">
        <f>IFERROR(INDEX(TEstoque[QTD],MATCH(TPedido[[#This Row],[CÓDIGO DO PRODUTO]],TEstoque[SKU Lojista],0)),"")</f>
        <v>3</v>
      </c>
      <c r="G2" s="19">
        <f>TPedido[[#This Row],[QTD. Inicial DISPONÍVEL]]-SUMIF($D$1:D2,TPedido[[#This Row],[CÓDIGO DO PRODUTO]],$E$1:E2)</f>
        <v>1</v>
      </c>
      <c r="L2" t="str" cm="1">
        <f t="array" ref="L2">_xlfn.TEXTJOIN(", ",,_xlfn._xlws.FILTER(TPedido[CÓDIGO DO PRODUTO],TPedido[QTD. Final DISPONÍVEL]&lt;0,"Não há pedidos a serem atendidos"))</f>
        <v>6015656149151, 6015656149151, 6015656149151, 7899938407219</v>
      </c>
    </row>
    <row r="3" spans="1:12" x14ac:dyDescent="0.25">
      <c r="A3" s="12">
        <v>28786156770</v>
      </c>
      <c r="B3" s="1" t="s">
        <v>4</v>
      </c>
      <c r="C3" s="20">
        <v>44558</v>
      </c>
      <c r="D3" s="15">
        <v>7898203066878</v>
      </c>
      <c r="E3" s="2">
        <v>1</v>
      </c>
      <c r="F3" s="3">
        <f>IFERROR(INDEX(TEstoque[QTD],MATCH(TPedido[[#This Row],[CÓDIGO DO PRODUTO]],TEstoque[SKU Lojista],0)),"")</f>
        <v>1</v>
      </c>
      <c r="G3" s="19">
        <f>TPedido[[#This Row],[QTD. Inicial DISPONÍVEL]]-SUMIF($D$1:D3,TPedido[[#This Row],[CÓDIGO DO PRODUTO]],$E$1:E3)</f>
        <v>0</v>
      </c>
    </row>
    <row r="4" spans="1:12" x14ac:dyDescent="0.25">
      <c r="A4" s="12">
        <v>28819530650</v>
      </c>
      <c r="B4" s="1" t="s">
        <v>4</v>
      </c>
      <c r="C4" s="20">
        <v>44566</v>
      </c>
      <c r="D4" s="15">
        <v>7801697503170</v>
      </c>
      <c r="E4" s="2">
        <v>1</v>
      </c>
      <c r="F4" s="3">
        <f>IFERROR(INDEX(TEstoque[QTD],MATCH(TPedido[[#This Row],[CÓDIGO DO PRODUTO]],TEstoque[SKU Lojista],0)),"")</f>
        <v>1</v>
      </c>
      <c r="G4" s="19">
        <f>TPedido[[#This Row],[QTD. Inicial DISPONÍVEL]]-SUMIF($D$1:D4,TPedido[[#This Row],[CÓDIGO DO PRODUTO]],$E$1:E4)</f>
        <v>0</v>
      </c>
    </row>
    <row r="5" spans="1:12" x14ac:dyDescent="0.25">
      <c r="A5" s="12">
        <v>10948250920</v>
      </c>
      <c r="B5" s="1" t="s">
        <v>4</v>
      </c>
      <c r="C5" s="20">
        <v>44566</v>
      </c>
      <c r="D5" s="15">
        <v>6015656149151</v>
      </c>
      <c r="E5" s="2">
        <v>2</v>
      </c>
      <c r="F5" s="3">
        <f>IFERROR(INDEX(TEstoque[QTD],MATCH(TPedido[[#This Row],[CÓDIGO DO PRODUTO]],TEstoque[SKU Lojista],0)),"")</f>
        <v>3</v>
      </c>
      <c r="G5" s="19">
        <f>TPedido[[#This Row],[QTD. Inicial DISPONÍVEL]]-SUMIF($D$1:D5,TPedido[[#This Row],[CÓDIGO DO PRODUTO]],$E$1:E5)</f>
        <v>-1</v>
      </c>
    </row>
    <row r="6" spans="1:12" x14ac:dyDescent="0.25">
      <c r="A6" s="12">
        <v>28786686290</v>
      </c>
      <c r="B6" s="1" t="s">
        <v>4</v>
      </c>
      <c r="C6" s="20">
        <v>44566</v>
      </c>
      <c r="D6" s="15">
        <v>7804892418201</v>
      </c>
      <c r="E6" s="2">
        <v>1</v>
      </c>
      <c r="F6" s="3">
        <f>IFERROR(INDEX(TEstoque[QTD],MATCH(TPedido[[#This Row],[CÓDIGO DO PRODUTO]],TEstoque[SKU Lojista],0)),"")</f>
        <v>1</v>
      </c>
      <c r="G6" s="19">
        <f>TPedido[[#This Row],[QTD. Inicial DISPONÍVEL]]-SUMIF($D$1:D6,TPedido[[#This Row],[CÓDIGO DO PRODUTO]],$E$1:E6)</f>
        <v>0</v>
      </c>
    </row>
    <row r="7" spans="1:12" x14ac:dyDescent="0.25">
      <c r="A7" s="12">
        <v>28786686290</v>
      </c>
      <c r="B7" s="1" t="s">
        <v>4</v>
      </c>
      <c r="C7" s="20">
        <v>44566</v>
      </c>
      <c r="D7" s="15">
        <v>7803022657893</v>
      </c>
      <c r="E7" s="2">
        <v>1</v>
      </c>
      <c r="F7" s="3">
        <f>IFERROR(INDEX(TEstoque[QTD],MATCH(TPedido[[#This Row],[CÓDIGO DO PRODUTO]],TEstoque[SKU Lojista],0)),"")</f>
        <v>1</v>
      </c>
      <c r="G7" s="19">
        <f>TPedido[[#This Row],[QTD. Inicial DISPONÍVEL]]-SUMIF($D$1:D7,TPedido[[#This Row],[CÓDIGO DO PRODUTO]],$E$1:E7)</f>
        <v>0</v>
      </c>
    </row>
    <row r="8" spans="1:12" x14ac:dyDescent="0.25">
      <c r="A8" s="12">
        <v>28786686290</v>
      </c>
      <c r="B8" s="1" t="s">
        <v>4</v>
      </c>
      <c r="C8" s="20">
        <v>44566</v>
      </c>
      <c r="D8" s="15">
        <v>6015656149151</v>
      </c>
      <c r="E8" s="2">
        <v>1</v>
      </c>
      <c r="F8" s="3">
        <f>IFERROR(INDEX(TEstoque[QTD],MATCH(TPedido[[#This Row],[CÓDIGO DO PRODUTO]],TEstoque[SKU Lojista],0)),"")</f>
        <v>3</v>
      </c>
      <c r="G8" s="19">
        <f>TPedido[[#This Row],[QTD. Inicial DISPONÍVEL]]-SUMIF($D$1:D8,TPedido[[#This Row],[CÓDIGO DO PRODUTO]],$E$1:E8)</f>
        <v>-2</v>
      </c>
    </row>
    <row r="9" spans="1:12" x14ac:dyDescent="0.25">
      <c r="A9" s="12">
        <v>28786686290</v>
      </c>
      <c r="B9" s="1" t="s">
        <v>4</v>
      </c>
      <c r="C9" s="20">
        <v>44566</v>
      </c>
      <c r="D9" s="15">
        <v>7802077672943</v>
      </c>
      <c r="E9" s="2">
        <v>1</v>
      </c>
      <c r="F9" s="3">
        <f>IFERROR(INDEX(TEstoque[QTD],MATCH(TPedido[[#This Row],[CÓDIGO DO PRODUTO]],TEstoque[SKU Lojista],0)),"")</f>
        <v>1</v>
      </c>
      <c r="G9" s="19">
        <f>TPedido[[#This Row],[QTD. Inicial DISPONÍVEL]]-SUMIF($D$1:D9,TPedido[[#This Row],[CÓDIGO DO PRODUTO]],$E$1:E9)</f>
        <v>0</v>
      </c>
    </row>
    <row r="10" spans="1:12" x14ac:dyDescent="0.25">
      <c r="A10" s="12">
        <v>28786686290</v>
      </c>
      <c r="B10" s="1" t="s">
        <v>4</v>
      </c>
      <c r="C10" s="20">
        <v>44566</v>
      </c>
      <c r="D10" s="15">
        <v>9788578272425</v>
      </c>
      <c r="E10" s="2">
        <v>1</v>
      </c>
      <c r="F10" s="3">
        <f>IFERROR(INDEX(TEstoque[QTD],MATCH(TPedido[[#This Row],[CÓDIGO DO PRODUTO]],TEstoque[SKU Lojista],0)),"")</f>
        <v>1</v>
      </c>
      <c r="G10" s="19">
        <f>TPedido[[#This Row],[QTD. Inicial DISPONÍVEL]]-SUMIF($D$1:D10,TPedido[[#This Row],[CÓDIGO DO PRODUTO]],$E$1:E10)</f>
        <v>0</v>
      </c>
    </row>
    <row r="11" spans="1:12" x14ac:dyDescent="0.25">
      <c r="A11" s="12">
        <v>28786686290</v>
      </c>
      <c r="B11" s="1" t="s">
        <v>4</v>
      </c>
      <c r="C11" s="20">
        <v>44566</v>
      </c>
      <c r="D11" s="15">
        <v>9788520938386</v>
      </c>
      <c r="E11" s="2">
        <v>1</v>
      </c>
      <c r="F11" s="3">
        <f>IFERROR(INDEX(TEstoque[QTD],MATCH(TPedido[[#This Row],[CÓDIGO DO PRODUTO]],TEstoque[SKU Lojista],0)),"")</f>
        <v>1</v>
      </c>
      <c r="G11" s="19">
        <f>TPedido[[#This Row],[QTD. Inicial DISPONÍVEL]]-SUMIF($D$1:D11,TPedido[[#This Row],[CÓDIGO DO PRODUTO]],$E$1:E11)</f>
        <v>0</v>
      </c>
    </row>
    <row r="12" spans="1:12" x14ac:dyDescent="0.25">
      <c r="A12" s="12">
        <v>28786686290</v>
      </c>
      <c r="B12" s="1" t="s">
        <v>4</v>
      </c>
      <c r="C12" s="20">
        <v>44566</v>
      </c>
      <c r="D12" s="15">
        <v>6015656149151</v>
      </c>
      <c r="E12" s="2">
        <v>1</v>
      </c>
      <c r="F12" s="3">
        <f>IFERROR(INDEX(TEstoque[QTD],MATCH(TPedido[[#This Row],[CÓDIGO DO PRODUTO]],TEstoque[SKU Lojista],0)),"")</f>
        <v>3</v>
      </c>
      <c r="G12" s="19">
        <f>TPedido[[#This Row],[QTD. Inicial DISPONÍVEL]]-SUMIF($D$1:D12,TPedido[[#This Row],[CÓDIGO DO PRODUTO]],$E$1:E12)</f>
        <v>-3</v>
      </c>
    </row>
    <row r="13" spans="1:12" x14ac:dyDescent="0.25">
      <c r="A13" s="12">
        <v>28786822710</v>
      </c>
      <c r="B13" s="1" t="s">
        <v>4</v>
      </c>
      <c r="C13" s="20">
        <v>44566</v>
      </c>
      <c r="D13" s="15">
        <v>7801696602133</v>
      </c>
      <c r="E13" s="2">
        <v>1</v>
      </c>
      <c r="F13" s="3">
        <f>IFERROR(INDEX(TEstoque[QTD],MATCH(TPedido[[#This Row],[CÓDIGO DO PRODUTO]],TEstoque[SKU Lojista],0)),"")</f>
        <v>1</v>
      </c>
      <c r="G13" s="19">
        <f>TPedido[[#This Row],[QTD. Inicial DISPONÍVEL]]-SUMIF($D$1:D13,TPedido[[#This Row],[CÓDIGO DO PRODUTO]],$E$1:E13)</f>
        <v>0</v>
      </c>
    </row>
    <row r="14" spans="1:12" x14ac:dyDescent="0.25">
      <c r="A14" s="12">
        <v>28812393840</v>
      </c>
      <c r="B14" s="1" t="s">
        <v>4</v>
      </c>
      <c r="C14" s="20">
        <v>44566</v>
      </c>
      <c r="D14" s="15">
        <v>7802074380100</v>
      </c>
      <c r="E14" s="2">
        <v>1</v>
      </c>
      <c r="F14" s="3">
        <f>IFERROR(INDEX(TEstoque[QTD],MATCH(TPedido[[#This Row],[CÓDIGO DO PRODUTO]],TEstoque[SKU Lojista],0)),"")</f>
        <v>1</v>
      </c>
      <c r="G14" s="19">
        <f>TPedido[[#This Row],[QTD. Inicial DISPONÍVEL]]-SUMIF($D$1:D14,TPedido[[#This Row],[CÓDIGO DO PRODUTO]],$E$1:E14)</f>
        <v>0</v>
      </c>
    </row>
    <row r="15" spans="1:12" x14ac:dyDescent="0.25">
      <c r="A15" s="12">
        <v>10948099470</v>
      </c>
      <c r="B15" s="1" t="s">
        <v>4</v>
      </c>
      <c r="C15" s="20">
        <v>44574</v>
      </c>
      <c r="D15" s="15">
        <v>7801300475764</v>
      </c>
      <c r="E15" s="2">
        <v>1</v>
      </c>
      <c r="F15" s="3">
        <f>IFERROR(INDEX(TEstoque[QTD],MATCH(TPedido[[#This Row],[CÓDIGO DO PRODUTO]],TEstoque[SKU Lojista],0)),"")</f>
        <v>1</v>
      </c>
      <c r="G15" s="19">
        <f>TPedido[[#This Row],[QTD. Inicial DISPONÍVEL]]-SUMIF($D$1:D15,TPedido[[#This Row],[CÓDIGO DO PRODUTO]],$E$1:E15)</f>
        <v>0</v>
      </c>
    </row>
    <row r="16" spans="1:12" x14ac:dyDescent="0.25">
      <c r="A16" s="12">
        <v>28813546130</v>
      </c>
      <c r="B16" s="1" t="s">
        <v>4</v>
      </c>
      <c r="C16" s="20">
        <v>44574</v>
      </c>
      <c r="D16" s="15">
        <v>7804892587631</v>
      </c>
      <c r="E16" s="2">
        <v>1</v>
      </c>
      <c r="F16" s="3">
        <f>IFERROR(INDEX(TEstoque[QTD],MATCH(TPedido[[#This Row],[CÓDIGO DO PRODUTO]],TEstoque[SKU Lojista],0)),"")</f>
        <v>1</v>
      </c>
      <c r="G16" s="19">
        <f>TPedido[[#This Row],[QTD. Inicial DISPONÍVEL]]-SUMIF($D$1:D16,TPedido[[#This Row],[CÓDIGO DO PRODUTO]],$E$1:E16)</f>
        <v>0</v>
      </c>
    </row>
    <row r="17" spans="1:7" x14ac:dyDescent="0.25">
      <c r="A17" s="12">
        <v>35323393300</v>
      </c>
      <c r="B17" s="1" t="s">
        <v>5</v>
      </c>
      <c r="C17" s="20">
        <v>44574</v>
      </c>
      <c r="D17" s="15">
        <v>9788535715545</v>
      </c>
      <c r="E17" s="2">
        <v>1</v>
      </c>
      <c r="F17" s="3">
        <f>IFERROR(INDEX(TEstoque[QTD],MATCH(TPedido[[#This Row],[CÓDIGO DO PRODUTO]],TEstoque[SKU Lojista],0)),"")</f>
        <v>1</v>
      </c>
      <c r="G17" s="19">
        <f>TPedido[[#This Row],[QTD. Inicial DISPONÍVEL]]-SUMIF($D$1:D17,TPedido[[#This Row],[CÓDIGO DO PRODUTO]],$E$1:E17)</f>
        <v>0</v>
      </c>
    </row>
    <row r="18" spans="1:7" x14ac:dyDescent="0.25">
      <c r="A18" s="12">
        <v>28817897400</v>
      </c>
      <c r="B18" s="1" t="s">
        <v>5</v>
      </c>
      <c r="C18" s="20">
        <v>44574</v>
      </c>
      <c r="D18" s="15">
        <v>7803966622193</v>
      </c>
      <c r="E18" s="2">
        <v>1</v>
      </c>
      <c r="F18" s="3">
        <f>IFERROR(INDEX(TEstoque[QTD],MATCH(TPedido[[#This Row],[CÓDIGO DO PRODUTO]],TEstoque[SKU Lojista],0)),"")</f>
        <v>1</v>
      </c>
      <c r="G18" s="19">
        <f>TPedido[[#This Row],[QTD. Inicial DISPONÍVEL]]-SUMIF($D$1:D18,TPedido[[#This Row],[CÓDIGO DO PRODUTO]],$E$1:E18)</f>
        <v>0</v>
      </c>
    </row>
    <row r="19" spans="1:7" x14ac:dyDescent="0.25">
      <c r="A19" s="12">
        <v>28817897400</v>
      </c>
      <c r="B19" s="1" t="s">
        <v>5</v>
      </c>
      <c r="C19" s="20">
        <v>44574</v>
      </c>
      <c r="D19" s="15">
        <v>7801388304024</v>
      </c>
      <c r="E19" s="2">
        <v>1</v>
      </c>
      <c r="F19" s="3">
        <f>IFERROR(INDEX(TEstoque[QTD],MATCH(TPedido[[#This Row],[CÓDIGO DO PRODUTO]],TEstoque[SKU Lojista],0)),"")</f>
        <v>1</v>
      </c>
      <c r="G19" s="19">
        <f>TPedido[[#This Row],[QTD. Inicial DISPONÍVEL]]-SUMIF($D$1:D19,TPedido[[#This Row],[CÓDIGO DO PRODUTO]],$E$1:E19)</f>
        <v>0</v>
      </c>
    </row>
    <row r="20" spans="1:7" x14ac:dyDescent="0.25">
      <c r="A20" s="12">
        <v>28818794810</v>
      </c>
      <c r="B20" s="1" t="s">
        <v>5</v>
      </c>
      <c r="C20" s="20">
        <v>44574</v>
      </c>
      <c r="D20" s="15">
        <v>7804895660898</v>
      </c>
      <c r="E20" s="2">
        <v>1</v>
      </c>
      <c r="F20" s="3">
        <f>IFERROR(INDEX(TEstoque[QTD],MATCH(TPedido[[#This Row],[CÓDIGO DO PRODUTO]],TEstoque[SKU Lojista],0)),"")</f>
        <v>1</v>
      </c>
      <c r="G20" s="19">
        <f>TPedido[[#This Row],[QTD. Inicial DISPONÍVEL]]-SUMIF($D$1:D20,TPedido[[#This Row],[CÓDIGO DO PRODUTO]],$E$1:E20)</f>
        <v>0</v>
      </c>
    </row>
    <row r="21" spans="1:7" x14ac:dyDescent="0.25">
      <c r="A21" s="12">
        <v>28814189570</v>
      </c>
      <c r="B21" s="1" t="s">
        <v>5</v>
      </c>
      <c r="C21" s="20">
        <v>44575</v>
      </c>
      <c r="D21" s="15">
        <v>7899938407219</v>
      </c>
      <c r="E21" s="2">
        <v>3</v>
      </c>
      <c r="F21" s="3">
        <f>IFERROR(INDEX(TEstoque[QTD],MATCH(TPedido[[#This Row],[CÓDIGO DO PRODUTO]],TEstoque[SKU Lojista],0)),"")</f>
        <v>1</v>
      </c>
      <c r="G21" s="19">
        <f>TPedido[[#This Row],[QTD. Inicial DISPONÍVEL]]-SUMIF($D$1:D21,TPedido[[#This Row],[CÓDIGO DO PRODUTO]],$E$1:E21)</f>
        <v>-2</v>
      </c>
    </row>
    <row r="22" spans="1:7" x14ac:dyDescent="0.25">
      <c r="A22" s="13">
        <v>35325299960</v>
      </c>
      <c r="B22" s="4" t="s">
        <v>5</v>
      </c>
      <c r="C22" s="21">
        <v>44575</v>
      </c>
      <c r="D22" s="16">
        <v>7803016832251</v>
      </c>
      <c r="E22" s="5">
        <v>1</v>
      </c>
      <c r="F22" s="6">
        <f>IFERROR(INDEX(TEstoque[QTD],MATCH(TPedido[[#This Row],[CÓDIGO DO PRODUTO]],TEstoque[SKU Lojista],0)),"")</f>
        <v>1</v>
      </c>
      <c r="G22" s="19">
        <f>TPedido[[#This Row],[QTD. Inicial DISPONÍVEL]]-SUMIF($D$1:D22,TPedido[[#This Row],[CÓDIGO DO PRODUTO]],$E$1:E22)</f>
        <v>0</v>
      </c>
    </row>
  </sheetData>
  <conditionalFormatting sqref="A1:A22">
    <cfRule type="duplicateValues" dxfId="14" priority="3"/>
  </conditionalFormatting>
  <conditionalFormatting sqref="D1:D22">
    <cfRule type="duplicateValues" dxfId="13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A773-7B5A-4E9B-B3C6-728FF88C098C}">
  <dimension ref="A1:B25"/>
  <sheetViews>
    <sheetView workbookViewId="0"/>
  </sheetViews>
  <sheetFormatPr defaultRowHeight="15" x14ac:dyDescent="0.25"/>
  <cols>
    <col min="1" max="1" width="14.140625" bestFit="1" customWidth="1"/>
    <col min="2" max="2" width="7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7801825900949</v>
      </c>
      <c r="B2">
        <v>1</v>
      </c>
    </row>
    <row r="3" spans="1:2" x14ac:dyDescent="0.25">
      <c r="A3" s="1">
        <v>7803977613104</v>
      </c>
      <c r="B3">
        <v>1</v>
      </c>
    </row>
    <row r="4" spans="1:2" x14ac:dyDescent="0.25">
      <c r="A4" s="1">
        <v>9788580632323</v>
      </c>
      <c r="B4">
        <v>2</v>
      </c>
    </row>
    <row r="5" spans="1:2" x14ac:dyDescent="0.25">
      <c r="A5" s="1">
        <v>6015656149151</v>
      </c>
      <c r="B5">
        <v>3</v>
      </c>
    </row>
    <row r="6" spans="1:2" x14ac:dyDescent="0.25">
      <c r="A6" s="1">
        <v>7898203066878</v>
      </c>
      <c r="B6">
        <v>1</v>
      </c>
    </row>
    <row r="7" spans="1:2" x14ac:dyDescent="0.25">
      <c r="A7" s="1">
        <v>7801697503170</v>
      </c>
      <c r="B7">
        <v>1</v>
      </c>
    </row>
    <row r="8" spans="1:2" x14ac:dyDescent="0.25">
      <c r="A8" s="1">
        <v>7803019025315</v>
      </c>
      <c r="B8">
        <v>1</v>
      </c>
    </row>
    <row r="9" spans="1:2" x14ac:dyDescent="0.25">
      <c r="A9" s="1">
        <v>7804892418201</v>
      </c>
      <c r="B9">
        <v>1</v>
      </c>
    </row>
    <row r="10" spans="1:2" x14ac:dyDescent="0.25">
      <c r="A10" s="1">
        <v>7803022657893</v>
      </c>
      <c r="B10">
        <v>1</v>
      </c>
    </row>
    <row r="11" spans="1:2" x14ac:dyDescent="0.25">
      <c r="A11" s="1">
        <v>7803966022016</v>
      </c>
      <c r="B11">
        <v>1</v>
      </c>
    </row>
    <row r="12" spans="1:2" x14ac:dyDescent="0.25">
      <c r="A12" s="1">
        <v>7802077672943</v>
      </c>
      <c r="B12">
        <v>1</v>
      </c>
    </row>
    <row r="13" spans="1:2" x14ac:dyDescent="0.25">
      <c r="A13" s="1">
        <v>9788578272425</v>
      </c>
      <c r="B13">
        <v>1</v>
      </c>
    </row>
    <row r="14" spans="1:2" x14ac:dyDescent="0.25">
      <c r="A14" s="1">
        <v>9788520938386</v>
      </c>
      <c r="B14">
        <v>1</v>
      </c>
    </row>
    <row r="15" spans="1:2" x14ac:dyDescent="0.25">
      <c r="A15" s="1">
        <v>9788598349985</v>
      </c>
      <c r="B15">
        <v>1</v>
      </c>
    </row>
    <row r="16" spans="1:2" x14ac:dyDescent="0.25">
      <c r="A16" s="1">
        <v>7801696602133</v>
      </c>
      <c r="B16">
        <v>1</v>
      </c>
    </row>
    <row r="17" spans="1:2" x14ac:dyDescent="0.25">
      <c r="A17" s="1">
        <v>7802074380100</v>
      </c>
      <c r="B17">
        <v>1</v>
      </c>
    </row>
    <row r="18" spans="1:2" x14ac:dyDescent="0.25">
      <c r="A18" s="1">
        <v>7801300475764</v>
      </c>
      <c r="B18">
        <v>1</v>
      </c>
    </row>
    <row r="19" spans="1:2" x14ac:dyDescent="0.25">
      <c r="A19" s="1">
        <v>7804892587631</v>
      </c>
      <c r="B19">
        <v>1</v>
      </c>
    </row>
    <row r="20" spans="1:2" x14ac:dyDescent="0.25">
      <c r="A20" s="1">
        <v>9788535715545</v>
      </c>
      <c r="B20">
        <v>1</v>
      </c>
    </row>
    <row r="21" spans="1:2" x14ac:dyDescent="0.25">
      <c r="A21" s="1">
        <v>7803966622193</v>
      </c>
      <c r="B21">
        <v>1</v>
      </c>
    </row>
    <row r="22" spans="1:2" x14ac:dyDescent="0.25">
      <c r="A22" s="1">
        <v>7801388304024</v>
      </c>
      <c r="B22">
        <v>1</v>
      </c>
    </row>
    <row r="23" spans="1:2" x14ac:dyDescent="0.25">
      <c r="A23" s="1">
        <v>7804895660898</v>
      </c>
      <c r="B23">
        <v>1</v>
      </c>
    </row>
    <row r="24" spans="1:2" x14ac:dyDescent="0.25">
      <c r="A24" s="1">
        <v>7899938407219</v>
      </c>
      <c r="B24">
        <v>1</v>
      </c>
    </row>
    <row r="25" spans="1:2" x14ac:dyDescent="0.25">
      <c r="A25" s="1">
        <v>7803016832251</v>
      </c>
      <c r="B25">
        <v>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PEDIDOS</vt:lpstr>
      <vt:lpstr>ESTOQUE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Alves</dc:creator>
  <cp:lastModifiedBy>Domingos Junqueira</cp:lastModifiedBy>
  <dcterms:created xsi:type="dcterms:W3CDTF">2021-12-17T18:59:15Z</dcterms:created>
  <dcterms:modified xsi:type="dcterms:W3CDTF">2021-12-19T05:38:15Z</dcterms:modified>
</cp:coreProperties>
</file>