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plicação" sheetId="9" r:id="rId1"/>
    <sheet name="BD1" sheetId="8" r:id="rId2"/>
    <sheet name="LISTA" sheetId="11" r:id="rId3"/>
    <sheet name="BD2" sheetId="6" state="hidden" r:id="rId4"/>
    <sheet name="GRAFICO" sheetId="10" r:id="rId5"/>
    <sheet name="Dashboard" sheetId="12" r:id="rId6"/>
  </sheets>
  <definedNames>
    <definedName name="_xlnm._FilterDatabase" localSheetId="1" hidden="1">'BD1'!$A$1:$AE$30</definedName>
    <definedName name="_xlnm._FilterDatabase" localSheetId="4" hidden="1">GRAFICO!$A$1:$B$30</definedName>
    <definedName name="_xlcn.WorksheetConnection_lojas.xlsxTabela11" hidden="1">Tabela1[]</definedName>
  </definedNames>
  <calcPr calcId="144525"/>
</workbook>
</file>

<file path=xl/connections.xml><?xml version="1.0" encoding="utf-8"?>
<connections xmlns="http://schemas.openxmlformats.org/spreadsheetml/2006/main">
  <connection id="1" name="WorksheetConnection_lojas.xlsx!Tabela1" type="5" refreshedVersion="2" saveData="1">
    <dbPr connection="" command="" commandType="2"/>
  </connection>
</connections>
</file>

<file path=xl/sharedStrings.xml><?xml version="1.0" encoding="utf-8"?>
<sst xmlns="http://schemas.openxmlformats.org/spreadsheetml/2006/main" count="279" uniqueCount="153">
  <si>
    <t>Dados: CTFV</t>
  </si>
  <si>
    <t>Planilha: V1.0 | 16/07/2021</t>
  </si>
  <si>
    <t>Analista de Eletrônica: Jorge Luís Santos de Morais</t>
  </si>
  <si>
    <t>DVRs</t>
  </si>
  <si>
    <t>Online</t>
  </si>
  <si>
    <t>Offline</t>
  </si>
  <si>
    <t>Total de câmeras</t>
  </si>
  <si>
    <t>N°</t>
  </si>
  <si>
    <t>Nº Loja</t>
  </si>
  <si>
    <t>Nome Filial</t>
  </si>
  <si>
    <t>Quant DVR</t>
  </si>
  <si>
    <t>IP</t>
  </si>
  <si>
    <t>PTM</t>
  </si>
  <si>
    <t>Modelo</t>
  </si>
  <si>
    <t>Cam</t>
  </si>
  <si>
    <t>Câm por loja</t>
  </si>
  <si>
    <t>L-116</t>
  </si>
  <si>
    <t>A. Ressurreição</t>
  </si>
  <si>
    <t>10.10.116.62</t>
  </si>
  <si>
    <t>JFL</t>
  </si>
  <si>
    <t>10.10.116.63</t>
  </si>
  <si>
    <t>L-104</t>
  </si>
  <si>
    <t>Aeroporto</t>
  </si>
  <si>
    <t>10.10.104.62</t>
  </si>
  <si>
    <t>L-126</t>
  </si>
  <si>
    <t>Almoxarifado</t>
  </si>
  <si>
    <t>HikVision</t>
  </si>
  <si>
    <t>L-114</t>
  </si>
  <si>
    <t>Altos</t>
  </si>
  <si>
    <t>10.10.114.62</t>
  </si>
  <si>
    <t>10.10.114.63</t>
  </si>
  <si>
    <t>10.10.114.64</t>
  </si>
  <si>
    <t>L-128</t>
  </si>
  <si>
    <t>Bacabal</t>
  </si>
  <si>
    <t>10.10.128.62</t>
  </si>
  <si>
    <t>10.10.121.63</t>
  </si>
  <si>
    <t>L-108</t>
  </si>
  <si>
    <t>Barão C. Branco</t>
  </si>
  <si>
    <t>10.10.108.62</t>
  </si>
  <si>
    <t>10.10.108.63</t>
  </si>
  <si>
    <t>10.10.108.64</t>
  </si>
  <si>
    <t>10.10.108.65</t>
  </si>
  <si>
    <t>L-113</t>
  </si>
  <si>
    <t>Campo Maior</t>
  </si>
  <si>
    <t>10.10.113.62</t>
  </si>
  <si>
    <t>10.10.124.63</t>
  </si>
  <si>
    <t>10.10.124.64</t>
  </si>
  <si>
    <t>L-102</t>
  </si>
  <si>
    <t>Mercadão Geral</t>
  </si>
  <si>
    <t>10.10.125.61</t>
  </si>
  <si>
    <t>10.10.125.62</t>
  </si>
  <si>
    <t>10.10.125.64</t>
  </si>
  <si>
    <t>10.10.125.65</t>
  </si>
  <si>
    <t>L-103</t>
  </si>
  <si>
    <t>CD-Pereciveis</t>
  </si>
  <si>
    <t>10.6.3.62</t>
  </si>
  <si>
    <t>10.6.3.63</t>
  </si>
  <si>
    <t>L-109</t>
  </si>
  <si>
    <t>Riverside</t>
  </si>
  <si>
    <t>10.10.109.62</t>
  </si>
  <si>
    <t>10.10.109.63</t>
  </si>
  <si>
    <t>10.10.109.64</t>
  </si>
  <si>
    <t>10.10.109.65</t>
  </si>
  <si>
    <t>L-101</t>
  </si>
  <si>
    <t>Administração</t>
  </si>
  <si>
    <t>10.52.13.62</t>
  </si>
  <si>
    <t>Niseg</t>
  </si>
  <si>
    <t>10.52.8.61</t>
  </si>
  <si>
    <t>10.52.8.62</t>
  </si>
  <si>
    <t>10.52.8.63</t>
  </si>
  <si>
    <t>L-127</t>
  </si>
  <si>
    <t>Codo</t>
  </si>
  <si>
    <t>10.10.127.63</t>
  </si>
  <si>
    <t>10.10.107.64</t>
  </si>
  <si>
    <t>L-120</t>
  </si>
  <si>
    <t>Frei Serafim</t>
  </si>
  <si>
    <t>10.10.120.62</t>
  </si>
  <si>
    <t>10.10.120.63</t>
  </si>
  <si>
    <t>L-122</t>
  </si>
  <si>
    <t>Homero</t>
  </si>
  <si>
    <t>10.10.122.62</t>
  </si>
  <si>
    <t>10.10.122.63</t>
  </si>
  <si>
    <t>10.10.122.64</t>
  </si>
  <si>
    <t>10.10.122.65</t>
  </si>
  <si>
    <t>L-124</t>
  </si>
  <si>
    <t>J.Nelson</t>
  </si>
  <si>
    <t>10.10.124.62</t>
  </si>
  <si>
    <t>10.10.124.65</t>
  </si>
  <si>
    <t>L-118</t>
  </si>
  <si>
    <t>João XXIII</t>
  </si>
  <si>
    <t>10.10.118.62</t>
  </si>
  <si>
    <t>10.10.118.63</t>
  </si>
  <si>
    <t>10.10.118.64</t>
  </si>
  <si>
    <t>10.10.118.65</t>
  </si>
  <si>
    <t>L-119</t>
  </si>
  <si>
    <t>Margarida</t>
  </si>
  <si>
    <t>10.10.119.62</t>
  </si>
  <si>
    <t>10.10.119.63</t>
  </si>
  <si>
    <t>L-123</t>
  </si>
  <si>
    <t>Naçoes Unidas</t>
  </si>
  <si>
    <t>10.10.123.62</t>
  </si>
  <si>
    <t>L-115</t>
  </si>
  <si>
    <t>Parque Piauí</t>
  </si>
  <si>
    <t>10.10.115.62</t>
  </si>
  <si>
    <t>10.10.115.63</t>
  </si>
  <si>
    <t>10.10.115.64</t>
  </si>
  <si>
    <t>L-107</t>
  </si>
  <si>
    <t>Piripiri</t>
  </si>
  <si>
    <t>10.10.107.65</t>
  </si>
  <si>
    <t>10.10.107.66</t>
  </si>
  <si>
    <t>10.10.107.67</t>
  </si>
  <si>
    <t>L-110</t>
  </si>
  <si>
    <t>Princesa Isabel</t>
  </si>
  <si>
    <t>10.10.110.62</t>
  </si>
  <si>
    <t>10.10.107.63</t>
  </si>
  <si>
    <t>L-106</t>
  </si>
  <si>
    <t>Rui Barbosa</t>
  </si>
  <si>
    <t>10.10.106.62</t>
  </si>
  <si>
    <t>10.10.106.63</t>
  </si>
  <si>
    <t>10.10.106.64</t>
  </si>
  <si>
    <t>L-105</t>
  </si>
  <si>
    <t>S. da Cidade</t>
  </si>
  <si>
    <t>10.10.105.62</t>
  </si>
  <si>
    <t>10.10.105.63</t>
  </si>
  <si>
    <t>L-111</t>
  </si>
  <si>
    <t>Santa Maria</t>
  </si>
  <si>
    <t>10.10.111.64</t>
  </si>
  <si>
    <t>10.10.111.65</t>
  </si>
  <si>
    <t>10.10.111.66</t>
  </si>
  <si>
    <t>10.10.111.67</t>
  </si>
  <si>
    <t>10.10.111.68</t>
  </si>
  <si>
    <t>L-117</t>
  </si>
  <si>
    <t>São Joaquim</t>
  </si>
  <si>
    <t>10.10.117.62</t>
  </si>
  <si>
    <t>L-112</t>
  </si>
  <si>
    <t>São Sebastião</t>
  </si>
  <si>
    <t>10.10.112.65</t>
  </si>
  <si>
    <t>L-121</t>
  </si>
  <si>
    <t>União</t>
  </si>
  <si>
    <t>10.10.121.62</t>
  </si>
  <si>
    <t>10.10.121.64</t>
  </si>
  <si>
    <t>10.10.121.65</t>
  </si>
  <si>
    <t>Totalização</t>
  </si>
  <si>
    <t>DVR</t>
  </si>
  <si>
    <t>Marca</t>
  </si>
  <si>
    <t>Quantidade</t>
  </si>
  <si>
    <t>xxxxxx</t>
  </si>
  <si>
    <t>xxxx</t>
  </si>
  <si>
    <t>Canal</t>
  </si>
  <si>
    <t>Usimport</t>
  </si>
  <si>
    <t>X</t>
  </si>
  <si>
    <t>Loja</t>
  </si>
  <si>
    <t>TOTAL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</si>
</sst>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R$&quot;\ * #,##0_-;\-&quot;R$&quot;\ * #,##0_-;_-&quot;R$&quot;\ * &quot;-&quot;_-;_-@_-"/>
    <numFmt numFmtId="178" formatCode="_-* #,##0.00_-;\-* #,##0.00_-;_-* &quot;-&quot;??_-;_-@_-"/>
    <numFmt numFmtId="179" formatCode="_-&quot;R$&quot;\ * #,##0.00_-;\-&quot;R$&quot;\ * #,##0.00_-;_-&quot;R$&quot;\ * &quot;-&quot;??_-;_-@_-"/>
    <numFmt numFmtId="180" formatCode="00"/>
  </numFmts>
  <fonts count="38">
    <font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4" tint="-0.5"/>
      <name val="Calibri"/>
      <charset val="134"/>
      <scheme val="minor"/>
    </font>
    <font>
      <b/>
      <sz val="12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sz val="16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27" fillId="23" borderId="16" applyNumberFormat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7" borderId="18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1" borderId="20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37" fillId="18" borderId="2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</cellStyleXfs>
  <cellXfs count="9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4" borderId="2" xfId="0" applyFont="1" applyFill="1" applyBorder="1"/>
    <xf numFmtId="0" fontId="2" fillId="3" borderId="3" xfId="0" applyFont="1" applyFill="1" applyBorder="1"/>
    <xf numFmtId="0" fontId="1" fillId="4" borderId="4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5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0" fillId="0" borderId="2" xfId="0" applyBorder="1"/>
    <xf numFmtId="0" fontId="3" fillId="0" borderId="2" xfId="0" applyFont="1" applyBorder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6" borderId="0" xfId="0" applyFill="1" applyBorder="1"/>
    <xf numFmtId="0" fontId="0" fillId="0" borderId="0" xfId="0" applyBorder="1" applyAlignment="1">
      <alignment horizontal="center"/>
    </xf>
    <xf numFmtId="0" fontId="0" fillId="6" borderId="0" xfId="0" applyFill="1"/>
    <xf numFmtId="0" fontId="6" fillId="7" borderId="2" xfId="0" applyFont="1" applyFill="1" applyBorder="1" applyAlignment="1">
      <alignment horizontal="left" vertical="center"/>
    </xf>
    <xf numFmtId="0" fontId="6" fillId="7" borderId="2" xfId="0" applyFont="1" applyFill="1" applyBorder="1"/>
    <xf numFmtId="0" fontId="1" fillId="8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/>
    </xf>
    <xf numFmtId="0" fontId="8" fillId="10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80" fontId="9" fillId="6" borderId="6" xfId="0" applyNumberFormat="1" applyFont="1" applyFill="1" applyBorder="1" applyAlignment="1">
      <alignment horizontal="center" vertical="center"/>
    </xf>
    <xf numFmtId="180" fontId="1" fillId="4" borderId="6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10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80" fontId="9" fillId="6" borderId="2" xfId="0" applyNumberFormat="1" applyFont="1" applyFill="1" applyBorder="1" applyAlignment="1">
      <alignment horizontal="center" vertical="center"/>
    </xf>
    <xf numFmtId="180" fontId="1" fillId="4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80" fontId="11" fillId="4" borderId="2" xfId="0" applyNumberFormat="1" applyFont="1" applyFill="1" applyBorder="1" applyAlignment="1">
      <alignment horizontal="right" vertical="center"/>
    </xf>
    <xf numFmtId="180" fontId="11" fillId="4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/>
    <xf numFmtId="0" fontId="6" fillId="6" borderId="2" xfId="0" applyFont="1" applyFill="1" applyBorder="1"/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7" fillId="11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6" borderId="2" xfId="0" applyFont="1" applyFill="1" applyBorder="1"/>
    <xf numFmtId="0" fontId="8" fillId="12" borderId="0" xfId="0" applyFont="1" applyFill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3" fillId="14" borderId="0" xfId="0" applyFont="1" applyFill="1" applyBorder="1"/>
    <xf numFmtId="0" fontId="0" fillId="14" borderId="0" xfId="0" applyFill="1" applyBorder="1"/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0" fontId="14" fillId="0" borderId="0" xfId="0" applyFont="1" applyBorder="1"/>
    <xf numFmtId="0" fontId="15" fillId="10" borderId="2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16" borderId="5" xfId="0" applyFont="1" applyFill="1" applyBorder="1" applyAlignment="1">
      <alignment horizontal="center"/>
    </xf>
    <xf numFmtId="180" fontId="17" fillId="6" borderId="2" xfId="0" applyNumberFormat="1" applyFont="1" applyFill="1" applyBorder="1" applyAlignment="1">
      <alignment horizontal="center"/>
    </xf>
    <xf numFmtId="0" fontId="16" fillId="16" borderId="2" xfId="0" applyFont="1" applyFill="1" applyBorder="1" applyAlignment="1">
      <alignment horizontal="center"/>
    </xf>
    <xf numFmtId="0" fontId="16" fillId="13" borderId="2" xfId="0" applyNumberFormat="1" applyFont="1" applyFill="1" applyBorder="1" applyAlignment="1">
      <alignment horizontal="center"/>
    </xf>
    <xf numFmtId="0" fontId="16" fillId="16" borderId="12" xfId="0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9" fontId="15" fillId="6" borderId="2" xfId="0" applyNumberFormat="1" applyFont="1" applyFill="1" applyBorder="1" applyAlignment="1">
      <alignment horizontal="center"/>
    </xf>
    <xf numFmtId="10" fontId="16" fillId="16" borderId="2" xfId="0" applyNumberFormat="1" applyFont="1" applyFill="1" applyBorder="1" applyAlignment="1">
      <alignment horizontal="center"/>
    </xf>
    <xf numFmtId="10" fontId="16" fillId="13" borderId="2" xfId="0" applyNumberFormat="1" applyFont="1" applyFill="1" applyBorder="1" applyAlignment="1">
      <alignment horizontal="center"/>
    </xf>
    <xf numFmtId="0" fontId="16" fillId="16" borderId="9" xfId="0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/>
    <xf numFmtId="0" fontId="3" fillId="0" borderId="0" xfId="0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5" tint="0.8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00E40D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onnections" Target="connections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5678288700967"/>
          <c:y val="0.0229872222222222"/>
          <c:w val="0.424384869538366"/>
          <c:h val="0.954423888888889"/>
        </c:manualLayout>
      </c:layout>
      <c:pieChart>
        <c:varyColors val="1"/>
        <c:ser>
          <c:idx val="0"/>
          <c:order val="0"/>
          <c:spPr>
            <a:ln w="1905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0"/>
          <c:dPt>
            <c:idx val="0"/>
            <c:bubble3D val="0"/>
            <c:spPr>
              <a:solidFill>
                <a:schemeClr val="tx1"/>
              </a:soli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Lbls>
            <c:dLbl>
              <c:idx val="0"/>
              <c:layout>
                <c:manualLayout>
                  <c:x val="-0.0933772906035449"/>
                  <c:y val="-0.05484160871669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fld id="{28e6cd45-9c83-4d25-a1cb-e4b697b385f1}" type="VALUE">
                      <a:t>[VALUE]</a:t>
                    </a:fld>
                    <a:endParaRPr b="1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numFmt formatCode="General" sourceLinked="1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pt-BR"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6530215766967"/>
                  <c:y val="-0.1588903198165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pt-BR"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70241083210318"/>
                      <c:h val="0.20529093686924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256271277015901"/>
                  <c:y val="0.109964199281484"/>
                </c:manualLayout>
              </c:layout>
              <c:numFmt formatCode="General" sourceLinked="1"/>
              <c:spPr>
                <a:solidFill>
                  <a:srgbClr val="FF0000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pt-BR" sz="16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Aplicação!$C$14:$E$14</c:f>
              <c:strCache>
                <c:ptCount val="3"/>
                <c:pt idx="0">
                  <c:v>DVRs</c:v>
                </c:pt>
                <c:pt idx="1">
                  <c:v>Online</c:v>
                </c:pt>
                <c:pt idx="2">
                  <c:v>Offline</c:v>
                </c:pt>
              </c:strCache>
            </c:strRef>
          </c:cat>
          <c:val>
            <c:numRef>
              <c:f>Aplicação!$C$15:$E$15</c:f>
              <c:numCache>
                <c:formatCode>00</c:formatCode>
                <c:ptCount val="3"/>
                <c:pt idx="0">
                  <c:v>77</c:v>
                </c:pt>
                <c:pt idx="1" c:formatCode="General">
                  <c:v>68</c:v>
                </c:pt>
                <c:pt idx="2" c:formatCode="General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pt-BR"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pt-BR"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pt-BR"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224696073070514"/>
          <c:y val="0.354070024426354"/>
          <c:w val="0.497373614368669"/>
          <c:h val="0.286773391068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65000"/>
        <a:alpha val="14000"/>
      </a:schemeClr>
    </a:solidFill>
    <a:ln w="12700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prstDash val="solid"/>
      <a:round/>
    </a:ln>
    <a:effectLst/>
  </c:spPr>
  <c:txPr>
    <a:bodyPr/>
    <a:lstStyle/>
    <a:p>
      <a:pPr>
        <a:defRPr lang="pt-BR" sz="16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35869022015"/>
          <c:y val="0.0500976313818042"/>
          <c:w val="0.883465562870624"/>
          <c:h val="0.6366523821527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E30000"/>
                </a:gs>
                <a:gs pos="100000">
                  <a:srgbClr val="760303"/>
                </a:gs>
              </a:gsLst>
              <a:lin ang="5400000" scaled="0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'BD1'!$C$2:$C$16</c:f>
              <c:strCache>
                <c:ptCount val="15"/>
                <c:pt idx="0">
                  <c:v>A. Ressurreição</c:v>
                </c:pt>
                <c:pt idx="1">
                  <c:v>Aeroporto</c:v>
                </c:pt>
                <c:pt idx="2">
                  <c:v>Almoxarifado</c:v>
                </c:pt>
                <c:pt idx="3">
                  <c:v>Altos</c:v>
                </c:pt>
                <c:pt idx="4">
                  <c:v>Bacabal</c:v>
                </c:pt>
                <c:pt idx="5">
                  <c:v>Barão C. Branco</c:v>
                </c:pt>
                <c:pt idx="6">
                  <c:v>Campo Maior</c:v>
                </c:pt>
                <c:pt idx="7">
                  <c:v>Mercadão Geral</c:v>
                </c:pt>
                <c:pt idx="8">
                  <c:v>CD-Pereciveis</c:v>
                </c:pt>
                <c:pt idx="9">
                  <c:v>Riverside</c:v>
                </c:pt>
                <c:pt idx="10">
                  <c:v>Administração</c:v>
                </c:pt>
                <c:pt idx="11">
                  <c:v>Niseg</c:v>
                </c:pt>
                <c:pt idx="12">
                  <c:v>Codo</c:v>
                </c:pt>
                <c:pt idx="13">
                  <c:v>Frei Serafim</c:v>
                </c:pt>
                <c:pt idx="14">
                  <c:v>Homero</c:v>
                </c:pt>
              </c:strCache>
            </c:strRef>
          </c:cat>
          <c:val>
            <c:numRef>
              <c:f>'BD1'!$D$2:$D$16</c:f>
              <c:numCache>
                <c:formatCode>00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overlap val="0"/>
        <c:axId val="834200624"/>
        <c:axId val="834203120"/>
      </c:barChart>
      <c:catAx>
        <c:axId val="83420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pt-BR"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</a:p>
        </c:txPr>
        <c:crossAx val="834203120"/>
        <c:crosses val="autoZero"/>
        <c:auto val="1"/>
        <c:lblAlgn val="ctr"/>
        <c:lblOffset val="100"/>
        <c:noMultiLvlLbl val="0"/>
      </c:catAx>
      <c:valAx>
        <c:axId val="834203120"/>
        <c:scaling>
          <c:orientation val="minMax"/>
        </c:scaling>
        <c:delete val="1"/>
        <c:axPos val="l"/>
        <c:numFmt formatCode="00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420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3000">
          <a:schemeClr val="lt1">
            <a:lumMod val="85000"/>
          </a:schemeClr>
        </a:gs>
        <a:gs pos="100000">
          <a:schemeClr val="lt1"/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 lang="pt-BR" sz="1400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3707482312896"/>
          <c:y val="0.00418935902806871"/>
          <c:w val="0.922803975211656"/>
          <c:h val="0.6361960620025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E30000"/>
                </a:gs>
                <a:gs pos="100000">
                  <a:srgbClr val="760303"/>
                </a:gs>
              </a:gsLst>
              <a:lin ang="5400000" scaled="0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2"/>
            <c:invertIfNegative val="0"/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'BD1'!$C$17:$C$29</c:f>
              <c:strCache>
                <c:ptCount val="13"/>
                <c:pt idx="0">
                  <c:v>J.Nelson</c:v>
                </c:pt>
                <c:pt idx="1">
                  <c:v>João XXIII</c:v>
                </c:pt>
                <c:pt idx="2">
                  <c:v>Margarida</c:v>
                </c:pt>
                <c:pt idx="3">
                  <c:v>Naçoes Unidas</c:v>
                </c:pt>
                <c:pt idx="4">
                  <c:v>Parque Piauí</c:v>
                </c:pt>
                <c:pt idx="5">
                  <c:v>Piripiri</c:v>
                </c:pt>
                <c:pt idx="6">
                  <c:v>Princesa Isabel</c:v>
                </c:pt>
                <c:pt idx="7">
                  <c:v>Rui Barbosa</c:v>
                </c:pt>
                <c:pt idx="8">
                  <c:v>S. da Cidade</c:v>
                </c:pt>
                <c:pt idx="9">
                  <c:v>Santa Maria</c:v>
                </c:pt>
                <c:pt idx="10">
                  <c:v>São Joaquim</c:v>
                </c:pt>
                <c:pt idx="11">
                  <c:v>São Sebastião</c:v>
                </c:pt>
                <c:pt idx="12">
                  <c:v>União</c:v>
                </c:pt>
              </c:strCache>
            </c:strRef>
          </c:cat>
          <c:val>
            <c:numRef>
              <c:f>'BD1'!$D$17:$D$29</c:f>
              <c:numCache>
                <c:formatCode>00</c:formatCode>
                <c:ptCount val="13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overlap val="0"/>
        <c:axId val="839661488"/>
        <c:axId val="839662320"/>
      </c:barChart>
      <c:catAx>
        <c:axId val="8396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</a:p>
        </c:txPr>
        <c:crossAx val="839662320"/>
        <c:crosses val="autoZero"/>
        <c:auto val="1"/>
        <c:lblAlgn val="ctr"/>
        <c:lblOffset val="100"/>
        <c:noMultiLvlLbl val="0"/>
      </c:catAx>
      <c:valAx>
        <c:axId val="839662320"/>
        <c:scaling>
          <c:orientation val="minMax"/>
        </c:scaling>
        <c:delete val="1"/>
        <c:axPos val="l"/>
        <c:numFmt formatCode="00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966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charset="0"/>
                <a:ea typeface="Cambria" panose="02040503050406030204" charset="0"/>
                <a:cs typeface="Cambria" panose="02040503050406030204" charset="0"/>
                <a:sym typeface="Cambria" panose="02040503050406030204" charset="0"/>
              </a:defRPr>
            </a:pPr>
            <a:r>
              <a:rPr sz="1920" b="1">
                <a:solidFill>
                  <a:schemeClr val="tx1"/>
                </a:solidFill>
                <a:latin typeface="Cambria" panose="02040503050406030204" charset="0"/>
                <a:ea typeface="Cambria" panose="02040503050406030204" charset="0"/>
                <a:cs typeface="Cambria" panose="02040503050406030204" charset="0"/>
                <a:sym typeface="Cambria" panose="02040503050406030204" charset="0"/>
              </a:rPr>
              <a:t>QUANTIDADE DE CAMÂRAS POR FILIAL</a:t>
            </a:r>
            <a:r>
              <a:rPr sz="1920">
                <a:latin typeface="Cambria" panose="02040503050406030204" charset="0"/>
                <a:ea typeface="Cambria" panose="02040503050406030204" charset="0"/>
                <a:cs typeface="Cambria" panose="02040503050406030204" charset="0"/>
                <a:sym typeface="Cambria" panose="02040503050406030204" charset="0"/>
              </a:rPr>
              <a:t> </a:t>
            </a:r>
            <a:endParaRPr sz="1920">
              <a:latin typeface="Cambria" panose="02040503050406030204" charset="0"/>
              <a:ea typeface="Cambria" panose="02040503050406030204" charset="0"/>
              <a:cs typeface="Cambria" panose="02040503050406030204" charset="0"/>
              <a:sym typeface="Cambria" panose="02040503050406030204" charset="0"/>
            </a:endParaRPr>
          </a:p>
        </c:rich>
      </c:tx>
      <c:layout>
        <c:manualLayout>
          <c:xMode val="edge"/>
          <c:yMode val="edge"/>
          <c:x val="0.326578910065172"/>
          <c:y val="0.0037542235014391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14567026504609"/>
          <c:y val="0.0630377123340421"/>
          <c:w val="0.943603468667002"/>
          <c:h val="0.694739787353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600" b="1" i="0" u="none" strike="noStrike" kern="1200" baseline="0">
                    <a:solidFill>
                      <a:schemeClr val="tx1"/>
                    </a:solidFill>
                    <a:latin typeface="Cambria" panose="02040503050406030204" charset="0"/>
                    <a:ea typeface="Cambria" panose="02040503050406030204" charset="0"/>
                    <a:cs typeface="Cambria" panose="02040503050406030204" charset="0"/>
                    <a:sym typeface="Cambria" panose="020405030504060302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GRAFICO!$A$2:$A$29</c:f>
              <c:strCache>
                <c:ptCount val="28"/>
                <c:pt idx="0">
                  <c:v>A. Ressurreição</c:v>
                </c:pt>
                <c:pt idx="1">
                  <c:v>Aeroporto</c:v>
                </c:pt>
                <c:pt idx="2">
                  <c:v>Administração</c:v>
                </c:pt>
                <c:pt idx="3">
                  <c:v>Almoxarifado</c:v>
                </c:pt>
                <c:pt idx="4">
                  <c:v>Niseg</c:v>
                </c:pt>
                <c:pt idx="5">
                  <c:v>Altos</c:v>
                </c:pt>
                <c:pt idx="6">
                  <c:v>Bacabal</c:v>
                </c:pt>
                <c:pt idx="7">
                  <c:v>Barão C. Branco</c:v>
                </c:pt>
                <c:pt idx="8">
                  <c:v>Campo Maior</c:v>
                </c:pt>
                <c:pt idx="9">
                  <c:v>Mercadão Geral</c:v>
                </c:pt>
                <c:pt idx="10">
                  <c:v>CD-Pereciveis</c:v>
                </c:pt>
                <c:pt idx="11">
                  <c:v>Codo</c:v>
                </c:pt>
                <c:pt idx="12">
                  <c:v>Frei Serafim</c:v>
                </c:pt>
                <c:pt idx="13">
                  <c:v>Homero</c:v>
                </c:pt>
                <c:pt idx="14">
                  <c:v>J.Nelson</c:v>
                </c:pt>
                <c:pt idx="15">
                  <c:v>João XXIII</c:v>
                </c:pt>
                <c:pt idx="16">
                  <c:v>Margarida</c:v>
                </c:pt>
                <c:pt idx="17">
                  <c:v>Naçoes Unidas</c:v>
                </c:pt>
                <c:pt idx="18">
                  <c:v>Parque Piauí</c:v>
                </c:pt>
                <c:pt idx="19">
                  <c:v>Riverside</c:v>
                </c:pt>
                <c:pt idx="20">
                  <c:v>Piripiri</c:v>
                </c:pt>
                <c:pt idx="21">
                  <c:v>Princesa Isabel</c:v>
                </c:pt>
                <c:pt idx="22">
                  <c:v>Rui Barbosa</c:v>
                </c:pt>
                <c:pt idx="23">
                  <c:v>S. da Cidade</c:v>
                </c:pt>
                <c:pt idx="24">
                  <c:v>Santa Maria</c:v>
                </c:pt>
                <c:pt idx="25">
                  <c:v>São Joaquim</c:v>
                </c:pt>
                <c:pt idx="26">
                  <c:v>São Sebastião</c:v>
                </c:pt>
                <c:pt idx="27">
                  <c:v>União</c:v>
                </c:pt>
              </c:strCache>
            </c:strRef>
          </c:cat>
          <c:val>
            <c:numRef>
              <c:f>GRAFICO!$B$2:$B$29</c:f>
              <c:numCache>
                <c:formatCode>General</c:formatCode>
                <c:ptCount val="28"/>
                <c:pt idx="0">
                  <c:v>32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23</c:v>
                </c:pt>
                <c:pt idx="5">
                  <c:v>48</c:v>
                </c:pt>
                <c:pt idx="6">
                  <c:v>32</c:v>
                </c:pt>
                <c:pt idx="7">
                  <c:v>53</c:v>
                </c:pt>
                <c:pt idx="8">
                  <c:v>37</c:v>
                </c:pt>
                <c:pt idx="9">
                  <c:v>96</c:v>
                </c:pt>
                <c:pt idx="10">
                  <c:v>32</c:v>
                </c:pt>
                <c:pt idx="11">
                  <c:v>32</c:v>
                </c:pt>
                <c:pt idx="12">
                  <c:v>34</c:v>
                </c:pt>
                <c:pt idx="13">
                  <c:v>64</c:v>
                </c:pt>
                <c:pt idx="14">
                  <c:v>80</c:v>
                </c:pt>
                <c:pt idx="15">
                  <c:v>50</c:v>
                </c:pt>
                <c:pt idx="16">
                  <c:v>32</c:v>
                </c:pt>
                <c:pt idx="17">
                  <c:v>16</c:v>
                </c:pt>
                <c:pt idx="18">
                  <c:v>48</c:v>
                </c:pt>
                <c:pt idx="19">
                  <c:v>50</c:v>
                </c:pt>
                <c:pt idx="20">
                  <c:v>48</c:v>
                </c:pt>
                <c:pt idx="21">
                  <c:v>32</c:v>
                </c:pt>
                <c:pt idx="22">
                  <c:v>48</c:v>
                </c:pt>
                <c:pt idx="23">
                  <c:v>20</c:v>
                </c:pt>
                <c:pt idx="24">
                  <c:v>80</c:v>
                </c:pt>
                <c:pt idx="25">
                  <c:v>16</c:v>
                </c:pt>
                <c:pt idx="26">
                  <c:v>16</c:v>
                </c:pt>
                <c:pt idx="27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-27"/>
        <c:axId val="80901633"/>
        <c:axId val="249765935"/>
      </c:barChart>
      <c:catAx>
        <c:axId val="8090163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pt-BR" sz="1400" b="1" i="0" u="none" strike="noStrike" kern="1200" baseline="0">
                <a:solidFill>
                  <a:schemeClr val="bg1">
                    <a:lumMod val="95000"/>
                  </a:schemeClr>
                </a:solidFill>
                <a:latin typeface="Cambria" panose="02040503050406030204" charset="0"/>
                <a:ea typeface="Cambria" panose="02040503050406030204" charset="0"/>
                <a:cs typeface="Cambria" panose="02040503050406030204" charset="0"/>
                <a:sym typeface="Cambria" panose="02040503050406030204" charset="0"/>
              </a:defRPr>
            </a:pPr>
          </a:p>
        </c:txPr>
        <c:crossAx val="249765935"/>
        <c:crosses val="autoZero"/>
        <c:auto val="1"/>
        <c:lblAlgn val="ctr"/>
        <c:lblOffset val="100"/>
        <c:noMultiLvlLbl val="0"/>
      </c:catAx>
      <c:valAx>
        <c:axId val="249765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bg1"/>
                </a:solidFill>
                <a:latin typeface="Cambria" panose="02040503050406030204" charset="0"/>
                <a:ea typeface="Cambria" panose="02040503050406030204" charset="0"/>
                <a:cs typeface="Cambria" panose="02040503050406030204" charset="0"/>
                <a:sym typeface="Cambria" panose="02040503050406030204" charset="0"/>
              </a:defRPr>
            </a:pPr>
          </a:p>
        </c:txPr>
        <c:crossAx val="8090163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00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 sz="1600">
          <a:latin typeface="Cambria" panose="02040503050406030204" charset="0"/>
          <a:ea typeface="Cambria" panose="02040503050406030204" charset="0"/>
          <a:cs typeface="Cambria" panose="02040503050406030204" charset="0"/>
          <a:sym typeface="Cambria" panose="02040503050406030204" charset="0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771525</xdr:colOff>
      <xdr:row>2</xdr:row>
      <xdr:rowOff>9525</xdr:rowOff>
    </xdr:from>
    <xdr:ext cx="2238375" cy="264560"/>
    <xdr:sp>
      <xdr:nvSpPr>
        <xdr:cNvPr id="10" name="CaixaDeTexto 9"/>
        <xdr:cNvSpPr txBox="1"/>
      </xdr:nvSpPr>
      <xdr:spPr>
        <a:xfrm>
          <a:off x="2409825" y="542925"/>
          <a:ext cx="223837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6</xdr:col>
      <xdr:colOff>323849</xdr:colOff>
      <xdr:row>8</xdr:row>
      <xdr:rowOff>104775</xdr:rowOff>
    </xdr:from>
    <xdr:to>
      <xdr:col>11</xdr:col>
      <xdr:colOff>85725</xdr:colOff>
      <xdr:row>9</xdr:row>
      <xdr:rowOff>171450</xdr:rowOff>
    </xdr:to>
    <xdr:sp>
      <xdr:nvSpPr>
        <xdr:cNvPr id="17" name="CaixaDeTexto 16"/>
        <xdr:cNvSpPr txBox="1"/>
      </xdr:nvSpPr>
      <xdr:spPr>
        <a:xfrm>
          <a:off x="5104765" y="1908175"/>
          <a:ext cx="276288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mbria" panose="02040503050406030204" charset="0"/>
              <a:cs typeface="Cambria" panose="02040503050406030204" charset="0"/>
            </a:rPr>
            <a:t>DADOS</a:t>
          </a:r>
          <a:r>
            <a:rPr lang="pt-BR" sz="1600" b="1" baseline="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mbria" panose="02040503050406030204" charset="0"/>
              <a:cs typeface="Cambria" panose="02040503050406030204" charset="0"/>
            </a:rPr>
            <a:t> CFTV LOJAS</a:t>
          </a:r>
          <a:endParaRPr lang="pt-BR" sz="1600" b="1" baseline="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Cambria" panose="02040503050406030204" charset="0"/>
            <a:cs typeface="Cambria" panose="02040503050406030204" charset="0"/>
          </a:endParaRPr>
        </a:p>
      </xdr:txBody>
    </xdr:sp>
    <xdr:clientData/>
  </xdr:twoCellAnchor>
  <xdr:twoCellAnchor editAs="oneCell">
    <xdr:from>
      <xdr:col>18</xdr:col>
      <xdr:colOff>78740</xdr:colOff>
      <xdr:row>0</xdr:row>
      <xdr:rowOff>22225</xdr:rowOff>
    </xdr:from>
    <xdr:to>
      <xdr:col>19</xdr:col>
      <xdr:colOff>608563</xdr:colOff>
      <xdr:row>4</xdr:row>
      <xdr:rowOff>146050</xdr:rowOff>
    </xdr:to>
    <xdr:pic>
      <xdr:nvPicPr>
        <xdr:cNvPr id="18" name="Imagem 17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790" y="22225"/>
          <a:ext cx="1186815" cy="1190625"/>
        </a:xfrm>
        <a:prstGeom prst="rect">
          <a:avLst/>
        </a:prstGeom>
      </xdr:spPr>
    </xdr:pic>
    <xdr:clientData/>
  </xdr:twoCellAnchor>
  <xdr:twoCellAnchor editAs="absolute">
    <xdr:from>
      <xdr:col>7</xdr:col>
      <xdr:colOff>39370</xdr:colOff>
      <xdr:row>11</xdr:row>
      <xdr:rowOff>27940</xdr:rowOff>
    </xdr:from>
    <xdr:to>
      <xdr:col>16</xdr:col>
      <xdr:colOff>330835</xdr:colOff>
      <xdr:row>20</xdr:row>
      <xdr:rowOff>203200</xdr:rowOff>
    </xdr:to>
    <xdr:graphicFrame>
      <xdr:nvGraphicFramePr>
        <xdr:cNvPr id="5" name="Gráfico 4"/>
        <xdr:cNvGraphicFramePr/>
      </xdr:nvGraphicFramePr>
      <xdr:xfrm>
        <a:off x="5887720" y="2479040"/>
        <a:ext cx="5463540" cy="211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</xdr:colOff>
      <xdr:row>21</xdr:row>
      <xdr:rowOff>80010</xdr:rowOff>
    </xdr:from>
    <xdr:to>
      <xdr:col>20</xdr:col>
      <xdr:colOff>248285</xdr:colOff>
      <xdr:row>39</xdr:row>
      <xdr:rowOff>164465</xdr:rowOff>
    </xdr:to>
    <xdr:graphicFrame>
      <xdr:nvGraphicFramePr>
        <xdr:cNvPr id="13" name="Gráfico 12"/>
        <xdr:cNvGraphicFramePr/>
      </xdr:nvGraphicFramePr>
      <xdr:xfrm>
        <a:off x="26670" y="4740910"/>
        <a:ext cx="13718540" cy="35134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61595</xdr:colOff>
      <xdr:row>42</xdr:row>
      <xdr:rowOff>107315</xdr:rowOff>
    </xdr:from>
    <xdr:to>
      <xdr:col>20</xdr:col>
      <xdr:colOff>258445</xdr:colOff>
      <xdr:row>63</xdr:row>
      <xdr:rowOff>177800</xdr:rowOff>
    </xdr:to>
    <xdr:graphicFrame>
      <xdr:nvGraphicFramePr>
        <xdr:cNvPr id="15" name="Gráfico 14"/>
        <xdr:cNvGraphicFramePr/>
      </xdr:nvGraphicFramePr>
      <xdr:xfrm>
        <a:off x="61595" y="8768715"/>
        <a:ext cx="13693775" cy="41471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</xdr:colOff>
      <xdr:row>67</xdr:row>
      <xdr:rowOff>50165</xdr:rowOff>
    </xdr:from>
    <xdr:to>
      <xdr:col>20</xdr:col>
      <xdr:colOff>287020</xdr:colOff>
      <xdr:row>97</xdr:row>
      <xdr:rowOff>143510</xdr:rowOff>
    </xdr:to>
    <xdr:graphicFrame>
      <xdr:nvGraphicFramePr>
        <xdr:cNvPr id="6" name="Gráfico 5"/>
        <xdr:cNvGraphicFramePr/>
      </xdr:nvGraphicFramePr>
      <xdr:xfrm>
        <a:off x="50800" y="13550265"/>
        <a:ext cx="13733145" cy="5808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432435</xdr:colOff>
      <xdr:row>39</xdr:row>
      <xdr:rowOff>3175</xdr:rowOff>
    </xdr:from>
    <xdr:to>
      <xdr:col>16</xdr:col>
      <xdr:colOff>300990</xdr:colOff>
      <xdr:row>45</xdr:row>
      <xdr:rowOff>13335</xdr:rowOff>
    </xdr:to>
    <xdr:grpSp>
      <xdr:nvGrpSpPr>
        <xdr:cNvPr id="7" name="Grupo 6"/>
        <xdr:cNvGrpSpPr/>
      </xdr:nvGrpSpPr>
      <xdr:grpSpPr>
        <a:xfrm>
          <a:off x="3585210" y="8093075"/>
          <a:ext cx="7736205" cy="1153160"/>
          <a:chOff x="5466" y="12855"/>
          <a:chExt cx="11773" cy="1816"/>
        </a:xfrm>
      </xdr:grpSpPr>
      <xdr:sp>
        <xdr:nvSpPr>
          <xdr:cNvPr id="2" name="Caixa de Texto 1"/>
          <xdr:cNvSpPr txBox="1"/>
        </xdr:nvSpPr>
        <xdr:spPr>
          <a:xfrm>
            <a:off x="6831" y="13364"/>
            <a:ext cx="7610" cy="730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p>
            <a:pPr algn="ctr"/>
            <a:r>
              <a:rPr lang="pt-BR" altLang="en-US" sz="2000" b="1"/>
              <a:t>QUANTIDADE DE GRAVADORES POR FILIAL</a:t>
            </a:r>
            <a:endParaRPr lang="pt-BR" altLang="en-US" sz="2000" b="1"/>
          </a:p>
        </xdr:txBody>
      </xdr:sp>
      <xdr:sp>
        <xdr:nvSpPr>
          <xdr:cNvPr id="3" name="Seta Dobrada 2"/>
          <xdr:cNvSpPr/>
        </xdr:nvSpPr>
        <xdr:spPr>
          <a:xfrm rot="16200000">
            <a:off x="5510" y="12810"/>
            <a:ext cx="1277" cy="1366"/>
          </a:xfrm>
          <a:prstGeom prst="bentArrow">
            <a:avLst/>
          </a:prstGeom>
          <a:gradFill>
            <a:gsLst>
              <a:gs pos="0">
                <a:srgbClr val="E30000"/>
              </a:gs>
              <a:gs pos="100000">
                <a:srgbClr val="760303"/>
              </a:gs>
            </a:gsLst>
            <a:lin ang="5400000" scaled="0"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p>
            <a:pPr algn="l"/>
            <a:endParaRPr lang="pt-BR" altLang="en-US" sz="1100">
              <a:solidFill>
                <a:schemeClr val="tx1"/>
              </a:solidFill>
            </a:endParaRPr>
          </a:p>
        </xdr:txBody>
      </xdr:sp>
      <xdr:sp>
        <xdr:nvSpPr>
          <xdr:cNvPr id="4" name="Seta Dobrada 3"/>
          <xdr:cNvSpPr/>
        </xdr:nvSpPr>
        <xdr:spPr>
          <a:xfrm rot="5400000">
            <a:off x="15213" y="12645"/>
            <a:ext cx="1277" cy="2774"/>
          </a:xfrm>
          <a:prstGeom prst="bentArrow">
            <a:avLst/>
          </a:prstGeom>
          <a:gradFill>
            <a:gsLst>
              <a:gs pos="0">
                <a:srgbClr val="E30000"/>
              </a:gs>
              <a:gs pos="100000">
                <a:srgbClr val="760303"/>
              </a:gs>
            </a:gsLst>
            <a:lin ang="5400000" scaled="0"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pt-BR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pt-BR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ela1" displayName="Tabela1" ref="D3:D15" totalsRowShown="0">
  <autoFilter ref="D3:D15"/>
  <tableColumns count="1">
    <tableColumn id="1" name="Quantidade" dataDxfId="2"/>
  </tableColumns>
  <tableStyleInfo name="TableStyleDark2" showFirstColumn="0" showLastColumn="0" showRowStripes="0" showColumnStripes="0"/>
</table>
</file>

<file path=xl/tables/table2.xml><?xml version="1.0" encoding="utf-8"?>
<table xmlns="http://schemas.openxmlformats.org/spreadsheetml/2006/main" id="2" name="Tabela2" displayName="Tabela2" ref="A3:B6" totalsRowShown="0">
  <autoFilter ref="A3:B6"/>
  <tableColumns count="2">
    <tableColumn id="1" name="DVR" dataDxfId="3"/>
    <tableColumn id="2" name="Marca" dataDxfId="4"/>
  </tableColumns>
  <tableStyleInfo name="TableStyleDark2" showFirstColumn="0" showLastColumn="0" showRowStripes="0" showColumnStripes="0"/>
</table>
</file>

<file path=xl/tables/table3.xml><?xml version="1.0" encoding="utf-8"?>
<table xmlns="http://schemas.openxmlformats.org/spreadsheetml/2006/main" id="12" name="TBcanal" displayName="TBcanal" ref="A1:B6" totalsRowShown="0">
  <autoFilter ref="A1:B6"/>
  <tableColumns count="2">
    <tableColumn id="1" name="Canal" dataDxfId="5"/>
    <tableColumn id="2" name="Modelo" dataDxfId="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2"/>
  <sheetViews>
    <sheetView showGridLines="0" tabSelected="1" zoomScale="70" zoomScaleNormal="70" workbookViewId="0">
      <selection activeCell="W37" sqref="W37"/>
    </sheetView>
  </sheetViews>
  <sheetFormatPr defaultColWidth="9" defaultRowHeight="15"/>
  <cols>
    <col min="1" max="2" width="8.14285714285714" style="21" customWidth="1"/>
    <col min="3" max="3" width="8.71428571428571" style="21" customWidth="1"/>
    <col min="4" max="5" width="11.1428571428571" style="21" customWidth="1"/>
    <col min="6" max="6" width="24.4285714285714" style="21" customWidth="1"/>
    <col min="7" max="7" width="16" style="21" customWidth="1"/>
    <col min="8" max="8" width="11.1428571428571" style="21" customWidth="1"/>
    <col min="9" max="9" width="7.71428571428571" style="21" customWidth="1"/>
    <col min="10" max="10" width="5.57142857142857" style="21" customWidth="1"/>
    <col min="11" max="11" width="4.57142857142857" style="21" customWidth="1"/>
    <col min="12" max="12" width="7" style="21" customWidth="1"/>
    <col min="13" max="13" width="10.8571428571429" style="21" customWidth="1"/>
    <col min="14" max="14" width="8.57142857142857" style="21" customWidth="1"/>
    <col min="15" max="15" width="14" style="21" customWidth="1"/>
    <col min="16" max="16" width="8.14285714285714" style="21" customWidth="1"/>
    <col min="17" max="17" width="6.14285714285714" style="21" customWidth="1"/>
    <col min="18" max="18" width="11.7142857142857" style="21" customWidth="1"/>
    <col min="19" max="19" width="9.85714285714286" style="21" customWidth="1"/>
    <col min="20" max="20" width="9.42857142857143" style="21" customWidth="1"/>
    <col min="21" max="21" width="12" style="21" customWidth="1"/>
    <col min="22" max="16384" width="9" style="21" customWidth="1"/>
  </cols>
  <sheetData>
    <row r="1" ht="21" spans="1:20">
      <c r="A1" s="73" t="s">
        <v>0</v>
      </c>
      <c r="B1" s="73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ht="21" spans="1:20">
      <c r="A2" s="73" t="s">
        <v>1</v>
      </c>
      <c r="B2" s="73"/>
      <c r="C2" s="73"/>
      <c r="D2" s="73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ht="21" spans="1:20">
      <c r="A3" s="73" t="s">
        <v>2</v>
      </c>
      <c r="B3" s="73"/>
      <c r="C3" s="73"/>
      <c r="D3" s="73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ht="21" spans="1:20">
      <c r="A4" s="73"/>
      <c r="B4" s="73"/>
      <c r="C4" s="73"/>
      <c r="D4" s="73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ht="21" spans="1:20">
      <c r="A5" s="73"/>
      <c r="B5" s="73"/>
      <c r="C5" s="73"/>
      <c r="D5" s="73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ht="7" customHeight="1" spans="1:20">
      <c r="A6" s="75"/>
      <c r="B6" s="75"/>
      <c r="C6" s="75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1">
      <c r="A7" s="23"/>
    </row>
    <row r="8" spans="1:1">
      <c r="A8" s="23"/>
    </row>
    <row r="9" ht="21" spans="1:6">
      <c r="A9" s="23"/>
      <c r="F9" s="77"/>
    </row>
    <row r="10" spans="1:1">
      <c r="A10" s="23"/>
    </row>
    <row r="14" ht="21" spans="3:6">
      <c r="C14" s="78" t="s">
        <v>3</v>
      </c>
      <c r="D14" s="79" t="s">
        <v>4</v>
      </c>
      <c r="E14" s="80" t="s">
        <v>5</v>
      </c>
      <c r="F14" s="81" t="s">
        <v>6</v>
      </c>
    </row>
    <row r="15" ht="21" spans="3:6">
      <c r="C15" s="82">
        <f>SUM('BD1'!D2:D29)</f>
        <v>77</v>
      </c>
      <c r="D15" s="83">
        <f>SUM('BD1'!E2:E29)</f>
        <v>68</v>
      </c>
      <c r="E15" s="84">
        <f>SUM('BD1'!F2:F29)</f>
        <v>8</v>
      </c>
      <c r="F15" s="85">
        <f>'BD1'!AE30</f>
        <v>1107</v>
      </c>
    </row>
    <row r="16" ht="21" spans="2:6">
      <c r="B16" s="86"/>
      <c r="C16" s="87">
        <v>1</v>
      </c>
      <c r="D16" s="88">
        <f>D15/C15</f>
        <v>0.883116883116883</v>
      </c>
      <c r="E16" s="89">
        <f>E15/C15</f>
        <v>0.103896103896104</v>
      </c>
      <c r="F16" s="90"/>
    </row>
    <row r="21" ht="21" spans="2:2">
      <c r="B21" s="91"/>
    </row>
    <row r="23" spans="6:6">
      <c r="F23" s="92"/>
    </row>
    <row r="51" spans="9:9">
      <c r="I51" s="93"/>
    </row>
    <row r="52" ht="21" spans="1:9">
      <c r="A52" s="91"/>
      <c r="B52" s="91"/>
      <c r="C52" s="91"/>
      <c r="D52" s="91"/>
      <c r="I52" s="93"/>
    </row>
  </sheetData>
  <mergeCells count="1">
    <mergeCell ref="F15:F16"/>
  </mergeCells>
  <pageMargins left="0.25" right="0.25" top="0.75" bottom="0.75" header="0.3" footer="0.3"/>
  <pageSetup paperSize="9" scale="4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0"/>
  <sheetViews>
    <sheetView showGridLines="0" view="pageLayout" zoomScale="70" zoomScaleSheetLayoutView="110" zoomScaleNormal="100" showWhiteSpace="0" topLeftCell="C1" workbookViewId="0">
      <selection activeCell="N19" sqref="N19"/>
    </sheetView>
  </sheetViews>
  <sheetFormatPr defaultColWidth="9" defaultRowHeight="15"/>
  <cols>
    <col min="1" max="1" width="5.39047619047619" style="19" customWidth="1"/>
    <col min="2" max="2" width="9.67619047619048" style="19" customWidth="1"/>
    <col min="3" max="3" width="16.4285714285714" customWidth="1"/>
    <col min="4" max="4" width="13.9238095238095" style="9" customWidth="1"/>
    <col min="5" max="5" width="10.1714285714286" style="9" customWidth="1"/>
    <col min="6" max="6" width="10.7142857142857" customWidth="1"/>
    <col min="7" max="7" width="14" style="20" customWidth="1"/>
    <col min="8" max="8" width="7.71428571428571" style="20" customWidth="1"/>
    <col min="9" max="9" width="10.8857142857143" style="9" customWidth="1"/>
    <col min="10" max="10" width="8.39047619047619" style="21" customWidth="1"/>
    <col min="11" max="11" width="2.71428571428571" style="22" customWidth="1"/>
    <col min="12" max="12" width="14" style="21" customWidth="1"/>
    <col min="13" max="13" width="7.71428571428571" style="20" customWidth="1"/>
    <col min="14" max="14" width="10.8857142857143" style="23" customWidth="1"/>
    <col min="15" max="15" width="8.39047619047619" style="21" customWidth="1"/>
    <col min="16" max="16" width="2.71428571428571" style="22" customWidth="1"/>
    <col min="17" max="17" width="14" customWidth="1"/>
    <col min="18" max="18" width="7.71428571428571" style="20" customWidth="1"/>
    <col min="19" max="19" width="10.8857142857143" style="9" customWidth="1"/>
    <col min="20" max="20" width="8.39047619047619" customWidth="1"/>
    <col min="21" max="21" width="2.71428571428571" style="22" customWidth="1"/>
    <col min="22" max="22" width="14" customWidth="1"/>
    <col min="23" max="23" width="7.71428571428571" style="20" customWidth="1"/>
    <col min="24" max="24" width="10.8857142857143" style="9" customWidth="1"/>
    <col min="25" max="25" width="8.39047619047619" customWidth="1"/>
    <col min="26" max="26" width="2.71428571428571" style="24" customWidth="1"/>
    <col min="27" max="27" width="14" customWidth="1"/>
    <col min="28" max="28" width="7.71428571428571" customWidth="1"/>
    <col min="29" max="29" width="10.8857142857143" customWidth="1"/>
    <col min="30" max="30" width="8.39047619047619" customWidth="1"/>
    <col min="31" max="31" width="15.2857142857143" customWidth="1"/>
    <col min="32" max="32" width="9.46666666666667" customWidth="1"/>
  </cols>
  <sheetData>
    <row r="1" ht="15.75" spans="1:31">
      <c r="A1" s="25" t="s">
        <v>7</v>
      </c>
      <c r="B1" s="25" t="s">
        <v>8</v>
      </c>
      <c r="C1" s="26" t="s">
        <v>9</v>
      </c>
      <c r="D1" s="25" t="s">
        <v>10</v>
      </c>
      <c r="E1" s="27" t="s">
        <v>4</v>
      </c>
      <c r="F1" s="28" t="s">
        <v>5</v>
      </c>
      <c r="G1" s="29" t="s">
        <v>11</v>
      </c>
      <c r="H1" s="30" t="s">
        <v>12</v>
      </c>
      <c r="I1" s="25" t="s">
        <v>13</v>
      </c>
      <c r="J1" s="47" t="s">
        <v>14</v>
      </c>
      <c r="K1" s="48"/>
      <c r="L1" s="49" t="s">
        <v>11</v>
      </c>
      <c r="M1" s="30" t="s">
        <v>12</v>
      </c>
      <c r="N1" s="50" t="s">
        <v>13</v>
      </c>
      <c r="O1" s="47" t="s">
        <v>14</v>
      </c>
      <c r="P1" s="48"/>
      <c r="Q1" s="49" t="s">
        <v>11</v>
      </c>
      <c r="R1" s="30" t="s">
        <v>12</v>
      </c>
      <c r="S1" s="50" t="s">
        <v>13</v>
      </c>
      <c r="T1" s="47" t="s">
        <v>14</v>
      </c>
      <c r="U1" s="48"/>
      <c r="V1" s="49" t="s">
        <v>11</v>
      </c>
      <c r="W1" s="30" t="s">
        <v>12</v>
      </c>
      <c r="X1" s="50" t="s">
        <v>13</v>
      </c>
      <c r="Y1" s="47" t="s">
        <v>14</v>
      </c>
      <c r="Z1" s="66"/>
      <c r="AA1" s="49" t="s">
        <v>11</v>
      </c>
      <c r="AB1" s="30" t="s">
        <v>12</v>
      </c>
      <c r="AC1" s="50" t="s">
        <v>13</v>
      </c>
      <c r="AD1" s="47" t="s">
        <v>14</v>
      </c>
      <c r="AE1" s="47" t="s">
        <v>15</v>
      </c>
    </row>
    <row r="2" ht="15.75" spans="1:31">
      <c r="A2" s="31">
        <v>1</v>
      </c>
      <c r="B2" s="32" t="s">
        <v>16</v>
      </c>
      <c r="C2" s="33" t="s">
        <v>17</v>
      </c>
      <c r="D2" s="34">
        <v>2</v>
      </c>
      <c r="E2" s="35">
        <v>2</v>
      </c>
      <c r="F2" s="36"/>
      <c r="G2" s="37" t="s">
        <v>18</v>
      </c>
      <c r="H2" s="37">
        <v>55943</v>
      </c>
      <c r="I2" s="51" t="s">
        <v>19</v>
      </c>
      <c r="J2" s="51">
        <v>16</v>
      </c>
      <c r="K2" s="52"/>
      <c r="L2" s="53" t="s">
        <v>20</v>
      </c>
      <c r="M2" s="37">
        <v>55942</v>
      </c>
      <c r="N2" s="51" t="s">
        <v>19</v>
      </c>
      <c r="O2" s="51">
        <v>16</v>
      </c>
      <c r="P2" s="54"/>
      <c r="Q2" s="61"/>
      <c r="R2" s="37"/>
      <c r="S2" s="37"/>
      <c r="T2" s="62"/>
      <c r="U2" s="54"/>
      <c r="V2" s="61"/>
      <c r="W2" s="37"/>
      <c r="X2" s="37"/>
      <c r="Y2" s="51"/>
      <c r="Z2" s="67"/>
      <c r="AA2" s="37"/>
      <c r="AB2" s="37"/>
      <c r="AC2" s="37"/>
      <c r="AD2" s="51"/>
      <c r="AE2" s="68">
        <f>SUM(AD2,Y2,T2,O2,J2)</f>
        <v>32</v>
      </c>
    </row>
    <row r="3" ht="15.75" spans="1:31">
      <c r="A3" s="38">
        <v>2</v>
      </c>
      <c r="B3" s="39" t="s">
        <v>21</v>
      </c>
      <c r="C3" s="40" t="s">
        <v>22</v>
      </c>
      <c r="D3" s="41">
        <v>1</v>
      </c>
      <c r="E3" s="42">
        <v>1</v>
      </c>
      <c r="F3" s="43"/>
      <c r="G3" s="44" t="s">
        <v>23</v>
      </c>
      <c r="H3" s="44">
        <v>39961</v>
      </c>
      <c r="I3" s="44" t="s">
        <v>19</v>
      </c>
      <c r="J3" s="55">
        <v>16</v>
      </c>
      <c r="K3" s="52"/>
      <c r="L3" s="56"/>
      <c r="M3" s="44"/>
      <c r="N3" s="44"/>
      <c r="O3" s="55"/>
      <c r="P3" s="57"/>
      <c r="Q3" s="63"/>
      <c r="R3" s="44"/>
      <c r="S3" s="44"/>
      <c r="T3" s="64"/>
      <c r="U3" s="57"/>
      <c r="V3" s="63"/>
      <c r="W3" s="44"/>
      <c r="X3" s="44"/>
      <c r="Y3" s="55"/>
      <c r="Z3" s="67"/>
      <c r="AA3" s="56"/>
      <c r="AB3" s="56"/>
      <c r="AC3" s="44"/>
      <c r="AD3" s="55"/>
      <c r="AE3" s="69">
        <f>SUM(AD3,Y3,T3,O3,J3)</f>
        <v>16</v>
      </c>
    </row>
    <row r="4" ht="15.75" spans="1:31">
      <c r="A4" s="38">
        <v>3</v>
      </c>
      <c r="B4" s="39" t="s">
        <v>24</v>
      </c>
      <c r="C4" s="40" t="s">
        <v>25</v>
      </c>
      <c r="D4" s="41">
        <v>1</v>
      </c>
      <c r="E4" s="42">
        <v>0</v>
      </c>
      <c r="F4" s="43"/>
      <c r="G4" s="44"/>
      <c r="H4" s="44"/>
      <c r="I4" s="44" t="s">
        <v>26</v>
      </c>
      <c r="J4" s="55"/>
      <c r="K4" s="52"/>
      <c r="L4" s="56"/>
      <c r="M4" s="44"/>
      <c r="N4" s="44"/>
      <c r="O4" s="55"/>
      <c r="P4" s="57"/>
      <c r="Q4" s="63"/>
      <c r="R4" s="44"/>
      <c r="S4" s="44"/>
      <c r="T4" s="64"/>
      <c r="U4" s="57"/>
      <c r="V4" s="63"/>
      <c r="W4" s="44"/>
      <c r="X4" s="44"/>
      <c r="Y4" s="55"/>
      <c r="Z4" s="67"/>
      <c r="AA4" s="56"/>
      <c r="AB4" s="56"/>
      <c r="AC4" s="44"/>
      <c r="AD4" s="70"/>
      <c r="AE4" s="69">
        <f>SUM(AD4,Y4,T4,O4,J4)</f>
        <v>0</v>
      </c>
    </row>
    <row r="5" ht="15.75" spans="1:31">
      <c r="A5" s="38">
        <v>4</v>
      </c>
      <c r="B5" s="39" t="s">
        <v>27</v>
      </c>
      <c r="C5" s="40" t="s">
        <v>28</v>
      </c>
      <c r="D5" s="41">
        <v>3</v>
      </c>
      <c r="E5" s="42">
        <v>3</v>
      </c>
      <c r="F5" s="43"/>
      <c r="G5" s="44" t="s">
        <v>29</v>
      </c>
      <c r="H5" s="44">
        <v>50493</v>
      </c>
      <c r="I5" s="44" t="s">
        <v>19</v>
      </c>
      <c r="J5" s="55">
        <v>16</v>
      </c>
      <c r="K5" s="52"/>
      <c r="L5" s="44" t="s">
        <v>30</v>
      </c>
      <c r="M5" s="44"/>
      <c r="N5" s="44" t="s">
        <v>19</v>
      </c>
      <c r="O5" s="55">
        <v>16</v>
      </c>
      <c r="P5" s="57"/>
      <c r="Q5" s="65" t="s">
        <v>31</v>
      </c>
      <c r="R5" s="44"/>
      <c r="S5" s="44" t="s">
        <v>19</v>
      </c>
      <c r="T5" s="64">
        <v>16</v>
      </c>
      <c r="U5" s="57"/>
      <c r="V5" s="63"/>
      <c r="W5" s="44"/>
      <c r="X5" s="44"/>
      <c r="Y5" s="55"/>
      <c r="Z5" s="67"/>
      <c r="AA5" s="56"/>
      <c r="AB5" s="56"/>
      <c r="AC5" s="44"/>
      <c r="AD5" s="55"/>
      <c r="AE5" s="69">
        <f>SUM(AD5,Y5,T5,O5,J5)</f>
        <v>48</v>
      </c>
    </row>
    <row r="6" s="18" customFormat="1" ht="15.75" spans="1:31">
      <c r="A6" s="38">
        <v>5</v>
      </c>
      <c r="B6" s="39" t="s">
        <v>32</v>
      </c>
      <c r="C6" s="40" t="s">
        <v>33</v>
      </c>
      <c r="D6" s="41">
        <v>2</v>
      </c>
      <c r="E6" s="42">
        <v>2</v>
      </c>
      <c r="F6" s="43"/>
      <c r="G6" s="44" t="s">
        <v>34</v>
      </c>
      <c r="H6" s="44">
        <v>56566</v>
      </c>
      <c r="I6" s="44" t="s">
        <v>26</v>
      </c>
      <c r="J6" s="55">
        <v>16</v>
      </c>
      <c r="K6" s="52"/>
      <c r="L6" s="44" t="s">
        <v>35</v>
      </c>
      <c r="M6" s="44">
        <v>55466</v>
      </c>
      <c r="N6" s="44" t="s">
        <v>26</v>
      </c>
      <c r="O6" s="55">
        <v>16</v>
      </c>
      <c r="P6" s="57"/>
      <c r="Q6" s="65"/>
      <c r="R6" s="44"/>
      <c r="S6" s="44"/>
      <c r="T6" s="64"/>
      <c r="U6" s="57"/>
      <c r="V6" s="65"/>
      <c r="W6" s="44"/>
      <c r="X6" s="44"/>
      <c r="Y6" s="55"/>
      <c r="Z6" s="67"/>
      <c r="AA6" s="44"/>
      <c r="AB6" s="44"/>
      <c r="AC6" s="44"/>
      <c r="AD6" s="55"/>
      <c r="AE6" s="69">
        <f>SUM(AD6,Y6,T6,O6,J6)</f>
        <v>32</v>
      </c>
    </row>
    <row r="7" ht="15.75" spans="1:31">
      <c r="A7" s="38">
        <v>6</v>
      </c>
      <c r="B7" s="39" t="s">
        <v>36</v>
      </c>
      <c r="C7" s="40" t="s">
        <v>37</v>
      </c>
      <c r="D7" s="41">
        <v>4</v>
      </c>
      <c r="E7" s="42">
        <v>4</v>
      </c>
      <c r="F7" s="43"/>
      <c r="G7" s="44" t="s">
        <v>38</v>
      </c>
      <c r="H7" s="44">
        <v>39959</v>
      </c>
      <c r="I7" s="44" t="s">
        <v>19</v>
      </c>
      <c r="J7" s="55">
        <v>5</v>
      </c>
      <c r="K7" s="52"/>
      <c r="L7" s="56" t="s">
        <v>39</v>
      </c>
      <c r="M7" s="44">
        <v>50083</v>
      </c>
      <c r="N7" s="44" t="s">
        <v>19</v>
      </c>
      <c r="O7" s="55">
        <v>16</v>
      </c>
      <c r="P7" s="57"/>
      <c r="Q7" s="63" t="s">
        <v>40</v>
      </c>
      <c r="R7" s="44">
        <v>48120</v>
      </c>
      <c r="S7" s="44" t="s">
        <v>19</v>
      </c>
      <c r="T7" s="64">
        <v>16</v>
      </c>
      <c r="U7" s="57"/>
      <c r="V7" s="63" t="s">
        <v>41</v>
      </c>
      <c r="W7" s="44">
        <v>36467</v>
      </c>
      <c r="X7" s="44" t="s">
        <v>19</v>
      </c>
      <c r="Y7" s="55">
        <v>16</v>
      </c>
      <c r="Z7" s="67"/>
      <c r="AA7" s="56"/>
      <c r="AB7" s="56"/>
      <c r="AC7" s="44"/>
      <c r="AD7" s="55"/>
      <c r="AE7" s="69">
        <f t="shared" ref="AE7:AE18" si="0">SUM(AD7,Y7,T7,O7,J7)</f>
        <v>53</v>
      </c>
    </row>
    <row r="8" ht="15.75" spans="1:31">
      <c r="A8" s="38">
        <v>7</v>
      </c>
      <c r="B8" s="39" t="s">
        <v>42</v>
      </c>
      <c r="C8" s="40" t="s">
        <v>43</v>
      </c>
      <c r="D8" s="41">
        <v>3</v>
      </c>
      <c r="E8" s="42">
        <v>3</v>
      </c>
      <c r="F8" s="43"/>
      <c r="G8" s="44" t="s">
        <v>44</v>
      </c>
      <c r="H8" s="44"/>
      <c r="I8" s="44" t="s">
        <v>19</v>
      </c>
      <c r="J8" s="55">
        <v>12</v>
      </c>
      <c r="K8" s="52"/>
      <c r="L8" s="56" t="s">
        <v>45</v>
      </c>
      <c r="M8" s="44"/>
      <c r="N8" s="44" t="s">
        <v>19</v>
      </c>
      <c r="O8" s="55">
        <v>16</v>
      </c>
      <c r="P8" s="57"/>
      <c r="Q8" s="63" t="s">
        <v>46</v>
      </c>
      <c r="R8" s="44"/>
      <c r="S8" s="44" t="s">
        <v>19</v>
      </c>
      <c r="T8" s="64">
        <v>9</v>
      </c>
      <c r="U8" s="57"/>
      <c r="V8" s="63"/>
      <c r="W8" s="44"/>
      <c r="X8" s="44"/>
      <c r="Y8" s="55"/>
      <c r="Z8" s="67"/>
      <c r="AA8" s="56"/>
      <c r="AB8" s="56"/>
      <c r="AC8" s="44"/>
      <c r="AD8" s="55"/>
      <c r="AE8" s="69">
        <f t="shared" si="0"/>
        <v>37</v>
      </c>
    </row>
    <row r="9" ht="15.75" spans="1:31">
      <c r="A9" s="38">
        <v>8</v>
      </c>
      <c r="B9" s="39" t="s">
        <v>47</v>
      </c>
      <c r="C9" s="40" t="s">
        <v>48</v>
      </c>
      <c r="D9" s="41">
        <v>5</v>
      </c>
      <c r="E9" s="42">
        <v>5</v>
      </c>
      <c r="F9" s="43"/>
      <c r="G9" s="44" t="s">
        <v>49</v>
      </c>
      <c r="H9" s="44"/>
      <c r="I9" s="44" t="s">
        <v>19</v>
      </c>
      <c r="J9" s="55">
        <v>32</v>
      </c>
      <c r="K9" s="52"/>
      <c r="L9" s="58" t="s">
        <v>50</v>
      </c>
      <c r="M9" s="44"/>
      <c r="N9" s="44"/>
      <c r="O9" s="55">
        <v>32</v>
      </c>
      <c r="P9" s="57"/>
      <c r="Q9" s="63" t="s">
        <v>51</v>
      </c>
      <c r="R9" s="44"/>
      <c r="S9" s="44" t="s">
        <v>19</v>
      </c>
      <c r="T9" s="64">
        <v>16</v>
      </c>
      <c r="U9" s="57"/>
      <c r="V9" s="63" t="s">
        <v>52</v>
      </c>
      <c r="W9" s="44"/>
      <c r="X9" s="44" t="s">
        <v>19</v>
      </c>
      <c r="Y9" s="55">
        <v>16</v>
      </c>
      <c r="Z9" s="67"/>
      <c r="AA9" s="56"/>
      <c r="AB9" s="56"/>
      <c r="AC9" s="44"/>
      <c r="AD9" s="55"/>
      <c r="AE9" s="69">
        <f t="shared" si="0"/>
        <v>96</v>
      </c>
    </row>
    <row r="10" ht="15.75" spans="1:31">
      <c r="A10" s="38">
        <v>9</v>
      </c>
      <c r="B10" s="39" t="s">
        <v>53</v>
      </c>
      <c r="C10" s="40" t="s">
        <v>54</v>
      </c>
      <c r="D10" s="41">
        <v>2</v>
      </c>
      <c r="E10" s="42">
        <v>2</v>
      </c>
      <c r="F10" s="43"/>
      <c r="G10" s="44" t="s">
        <v>55</v>
      </c>
      <c r="H10" s="44"/>
      <c r="I10" s="44" t="s">
        <v>19</v>
      </c>
      <c r="J10" s="55">
        <v>16</v>
      </c>
      <c r="K10" s="52"/>
      <c r="L10" s="56" t="s">
        <v>56</v>
      </c>
      <c r="M10" s="44"/>
      <c r="N10" s="44" t="s">
        <v>19</v>
      </c>
      <c r="O10" s="55">
        <v>16</v>
      </c>
      <c r="P10" s="57"/>
      <c r="Q10" s="63"/>
      <c r="R10" s="44"/>
      <c r="S10" s="44"/>
      <c r="T10" s="64"/>
      <c r="U10" s="57"/>
      <c r="V10" s="63"/>
      <c r="W10" s="44"/>
      <c r="X10" s="44"/>
      <c r="Y10" s="55"/>
      <c r="Z10" s="67"/>
      <c r="AA10" s="56"/>
      <c r="AB10" s="56"/>
      <c r="AC10" s="44"/>
      <c r="AD10" s="55"/>
      <c r="AE10" s="69">
        <f t="shared" si="0"/>
        <v>32</v>
      </c>
    </row>
    <row r="11" ht="15.75" spans="1:31">
      <c r="A11" s="38">
        <v>10</v>
      </c>
      <c r="B11" s="39" t="s">
        <v>57</v>
      </c>
      <c r="C11" s="40" t="s">
        <v>58</v>
      </c>
      <c r="D11" s="41">
        <v>4</v>
      </c>
      <c r="E11" s="42">
        <v>3</v>
      </c>
      <c r="F11" s="43">
        <v>1</v>
      </c>
      <c r="G11" s="44" t="s">
        <v>59</v>
      </c>
      <c r="H11" s="44">
        <v>50496</v>
      </c>
      <c r="I11" s="44" t="s">
        <v>19</v>
      </c>
      <c r="J11" s="55">
        <v>16</v>
      </c>
      <c r="K11" s="52"/>
      <c r="L11" s="56" t="s">
        <v>60</v>
      </c>
      <c r="M11" s="44">
        <v>36286</v>
      </c>
      <c r="N11" s="44" t="s">
        <v>19</v>
      </c>
      <c r="O11" s="55">
        <v>16</v>
      </c>
      <c r="P11" s="57"/>
      <c r="Q11" s="65" t="s">
        <v>61</v>
      </c>
      <c r="R11" s="44">
        <v>55802</v>
      </c>
      <c r="S11" s="44" t="s">
        <v>19</v>
      </c>
      <c r="T11" s="64">
        <v>16</v>
      </c>
      <c r="U11" s="57"/>
      <c r="V11" s="63" t="s">
        <v>62</v>
      </c>
      <c r="W11" s="44">
        <v>55822</v>
      </c>
      <c r="X11" s="44" t="s">
        <v>19</v>
      </c>
      <c r="Y11" s="55">
        <v>2</v>
      </c>
      <c r="Z11" s="67"/>
      <c r="AA11" s="56"/>
      <c r="AB11" s="56"/>
      <c r="AC11" s="44"/>
      <c r="AD11" s="55"/>
      <c r="AE11" s="69">
        <f t="shared" si="0"/>
        <v>50</v>
      </c>
    </row>
    <row r="12" ht="15.75" spans="1:31">
      <c r="A12" s="38">
        <v>11</v>
      </c>
      <c r="B12" s="39" t="s">
        <v>63</v>
      </c>
      <c r="C12" s="40" t="s">
        <v>64</v>
      </c>
      <c r="D12" s="41">
        <v>1</v>
      </c>
      <c r="E12" s="42">
        <v>1</v>
      </c>
      <c r="F12" s="43"/>
      <c r="G12" s="44" t="s">
        <v>65</v>
      </c>
      <c r="H12" s="44"/>
      <c r="I12" s="44" t="s">
        <v>19</v>
      </c>
      <c r="J12" s="55">
        <v>8</v>
      </c>
      <c r="K12" s="52"/>
      <c r="L12" s="56"/>
      <c r="M12" s="44"/>
      <c r="N12" s="44"/>
      <c r="O12" s="55"/>
      <c r="P12" s="57"/>
      <c r="Q12" s="65"/>
      <c r="R12" s="44"/>
      <c r="S12" s="44"/>
      <c r="T12" s="64"/>
      <c r="U12" s="57"/>
      <c r="V12" s="63"/>
      <c r="W12" s="44"/>
      <c r="X12" s="44"/>
      <c r="Y12" s="55"/>
      <c r="Z12" s="67"/>
      <c r="AA12" s="56"/>
      <c r="AB12" s="56"/>
      <c r="AC12" s="44"/>
      <c r="AD12" s="55"/>
      <c r="AE12" s="69">
        <f t="shared" si="0"/>
        <v>8</v>
      </c>
    </row>
    <row r="13" ht="15.75" spans="1:31">
      <c r="A13" s="38">
        <v>12</v>
      </c>
      <c r="B13" s="39" t="s">
        <v>63</v>
      </c>
      <c r="C13" s="40" t="s">
        <v>66</v>
      </c>
      <c r="D13" s="41">
        <v>2</v>
      </c>
      <c r="E13" s="42">
        <v>2</v>
      </c>
      <c r="F13" s="43"/>
      <c r="G13" s="44" t="s">
        <v>67</v>
      </c>
      <c r="H13" s="44"/>
      <c r="I13" s="44" t="s">
        <v>19</v>
      </c>
      <c r="J13" s="55">
        <v>7</v>
      </c>
      <c r="K13" s="52"/>
      <c r="L13" s="56" t="s">
        <v>68</v>
      </c>
      <c r="M13" s="44"/>
      <c r="N13" s="44" t="s">
        <v>26</v>
      </c>
      <c r="O13" s="55">
        <v>2</v>
      </c>
      <c r="P13" s="57"/>
      <c r="Q13" s="65" t="s">
        <v>69</v>
      </c>
      <c r="R13" s="44"/>
      <c r="S13" s="44" t="s">
        <v>19</v>
      </c>
      <c r="T13" s="64">
        <v>14</v>
      </c>
      <c r="U13" s="57"/>
      <c r="V13" s="63"/>
      <c r="W13" s="44"/>
      <c r="X13" s="44"/>
      <c r="Y13" s="55"/>
      <c r="Z13" s="67"/>
      <c r="AA13" s="56"/>
      <c r="AB13" s="56"/>
      <c r="AC13" s="44"/>
      <c r="AD13" s="55"/>
      <c r="AE13" s="69">
        <f t="shared" si="0"/>
        <v>23</v>
      </c>
    </row>
    <row r="14" ht="15.75" spans="1:31">
      <c r="A14" s="38">
        <v>13</v>
      </c>
      <c r="B14" s="39" t="s">
        <v>70</v>
      </c>
      <c r="C14" s="40" t="s">
        <v>71</v>
      </c>
      <c r="D14" s="41">
        <v>2</v>
      </c>
      <c r="E14" s="42">
        <v>2</v>
      </c>
      <c r="F14" s="43"/>
      <c r="G14" s="44" t="s">
        <v>72</v>
      </c>
      <c r="H14" s="44"/>
      <c r="I14" s="44" t="s">
        <v>19</v>
      </c>
      <c r="J14" s="55">
        <v>16</v>
      </c>
      <c r="K14" s="52"/>
      <c r="L14" s="56" t="s">
        <v>73</v>
      </c>
      <c r="M14" s="44"/>
      <c r="N14" s="44"/>
      <c r="O14" s="55">
        <v>16</v>
      </c>
      <c r="P14" s="57"/>
      <c r="Q14" s="65"/>
      <c r="R14" s="44"/>
      <c r="S14" s="44"/>
      <c r="T14" s="64"/>
      <c r="U14" s="57"/>
      <c r="V14" s="63"/>
      <c r="W14" s="44"/>
      <c r="X14" s="44"/>
      <c r="Y14" s="55"/>
      <c r="Z14" s="67"/>
      <c r="AA14" s="56"/>
      <c r="AB14" s="56"/>
      <c r="AC14" s="44"/>
      <c r="AD14" s="55"/>
      <c r="AE14" s="69">
        <f t="shared" si="0"/>
        <v>32</v>
      </c>
    </row>
    <row r="15" ht="15.75" spans="1:31">
      <c r="A15" s="38">
        <v>14</v>
      </c>
      <c r="B15" s="39" t="s">
        <v>74</v>
      </c>
      <c r="C15" s="40" t="s">
        <v>75</v>
      </c>
      <c r="D15" s="41">
        <v>2</v>
      </c>
      <c r="E15" s="42">
        <v>2</v>
      </c>
      <c r="F15" s="43"/>
      <c r="G15" s="44" t="s">
        <v>76</v>
      </c>
      <c r="H15" s="44">
        <v>40224</v>
      </c>
      <c r="I15" s="44" t="s">
        <v>19</v>
      </c>
      <c r="J15" s="55">
        <v>16</v>
      </c>
      <c r="K15" s="52"/>
      <c r="L15" s="56" t="s">
        <v>77</v>
      </c>
      <c r="M15" s="44">
        <v>50492</v>
      </c>
      <c r="N15" s="44" t="s">
        <v>19</v>
      </c>
      <c r="O15" s="55">
        <v>18</v>
      </c>
      <c r="P15" s="57"/>
      <c r="Q15" s="63"/>
      <c r="R15" s="44"/>
      <c r="S15" s="44"/>
      <c r="T15" s="64"/>
      <c r="U15" s="57"/>
      <c r="V15" s="63"/>
      <c r="W15" s="44"/>
      <c r="X15" s="44"/>
      <c r="Y15" s="55"/>
      <c r="Z15" s="67"/>
      <c r="AA15" s="56"/>
      <c r="AB15" s="56"/>
      <c r="AC15" s="44"/>
      <c r="AD15" s="55"/>
      <c r="AE15" s="69">
        <f t="shared" si="0"/>
        <v>34</v>
      </c>
    </row>
    <row r="16" ht="15.75" spans="1:31">
      <c r="A16" s="38">
        <v>15</v>
      </c>
      <c r="B16" s="39" t="s">
        <v>78</v>
      </c>
      <c r="C16" s="40" t="s">
        <v>79</v>
      </c>
      <c r="D16" s="41">
        <v>5</v>
      </c>
      <c r="E16" s="42">
        <v>5</v>
      </c>
      <c r="F16" s="43"/>
      <c r="G16" s="44" t="s">
        <v>80</v>
      </c>
      <c r="H16" s="44">
        <v>55761</v>
      </c>
      <c r="I16" s="44" t="s">
        <v>19</v>
      </c>
      <c r="J16" s="55">
        <v>16</v>
      </c>
      <c r="K16" s="52"/>
      <c r="L16" s="56" t="s">
        <v>81</v>
      </c>
      <c r="M16" s="44">
        <v>48601</v>
      </c>
      <c r="N16" s="44" t="s">
        <v>19</v>
      </c>
      <c r="O16" s="55">
        <v>16</v>
      </c>
      <c r="P16" s="57"/>
      <c r="Q16" s="63" t="s">
        <v>82</v>
      </c>
      <c r="R16" s="44">
        <v>50494</v>
      </c>
      <c r="S16" s="44" t="s">
        <v>19</v>
      </c>
      <c r="T16" s="64">
        <v>16</v>
      </c>
      <c r="U16" s="57"/>
      <c r="V16" s="63" t="s">
        <v>83</v>
      </c>
      <c r="W16" s="44"/>
      <c r="X16" s="44" t="s">
        <v>19</v>
      </c>
      <c r="Y16" s="55">
        <v>16</v>
      </c>
      <c r="Z16" s="67"/>
      <c r="AA16" s="56"/>
      <c r="AB16" s="56"/>
      <c r="AC16" s="44"/>
      <c r="AD16" s="55"/>
      <c r="AE16" s="69">
        <f t="shared" si="0"/>
        <v>64</v>
      </c>
    </row>
    <row r="17" ht="15.75" spans="1:31">
      <c r="A17" s="38">
        <v>16</v>
      </c>
      <c r="B17" s="39" t="s">
        <v>84</v>
      </c>
      <c r="C17" s="40" t="s">
        <v>85</v>
      </c>
      <c r="D17" s="41">
        <v>5</v>
      </c>
      <c r="E17" s="42">
        <v>5</v>
      </c>
      <c r="F17" s="43"/>
      <c r="G17" s="44" t="s">
        <v>86</v>
      </c>
      <c r="H17" s="44">
        <v>40892</v>
      </c>
      <c r="I17" s="44" t="s">
        <v>19</v>
      </c>
      <c r="J17" s="55">
        <v>16</v>
      </c>
      <c r="K17" s="52"/>
      <c r="L17" s="56" t="s">
        <v>45</v>
      </c>
      <c r="M17" s="44">
        <v>40719</v>
      </c>
      <c r="N17" s="44" t="s">
        <v>19</v>
      </c>
      <c r="O17" s="55">
        <v>16</v>
      </c>
      <c r="P17" s="57"/>
      <c r="Q17" s="63" t="s">
        <v>46</v>
      </c>
      <c r="R17" s="44">
        <v>47632</v>
      </c>
      <c r="S17" s="44" t="s">
        <v>19</v>
      </c>
      <c r="T17" s="64">
        <v>16</v>
      </c>
      <c r="U17" s="57"/>
      <c r="V17" s="63" t="s">
        <v>87</v>
      </c>
      <c r="W17" s="44">
        <v>50248</v>
      </c>
      <c r="X17" s="44" t="s">
        <v>19</v>
      </c>
      <c r="Y17" s="55">
        <v>32</v>
      </c>
      <c r="Z17" s="67"/>
      <c r="AA17" s="56"/>
      <c r="AB17" s="56"/>
      <c r="AC17" s="44"/>
      <c r="AD17" s="55"/>
      <c r="AE17" s="69">
        <f t="shared" si="0"/>
        <v>80</v>
      </c>
    </row>
    <row r="18" ht="15.75" spans="1:31">
      <c r="A18" s="38">
        <v>17</v>
      </c>
      <c r="B18" s="39" t="s">
        <v>88</v>
      </c>
      <c r="C18" s="40" t="s">
        <v>89</v>
      </c>
      <c r="D18" s="41">
        <v>4</v>
      </c>
      <c r="E18" s="42">
        <v>2</v>
      </c>
      <c r="F18" s="43">
        <v>2</v>
      </c>
      <c r="G18" s="44" t="s">
        <v>90</v>
      </c>
      <c r="H18" s="44">
        <v>55440</v>
      </c>
      <c r="I18" s="44" t="s">
        <v>19</v>
      </c>
      <c r="J18" s="55">
        <v>16</v>
      </c>
      <c r="K18" s="52"/>
      <c r="L18" s="56" t="s">
        <v>91</v>
      </c>
      <c r="M18" s="44">
        <v>50049</v>
      </c>
      <c r="N18" s="44" t="s">
        <v>19</v>
      </c>
      <c r="O18" s="55">
        <v>16</v>
      </c>
      <c r="P18" s="57"/>
      <c r="Q18" s="63" t="s">
        <v>92</v>
      </c>
      <c r="R18" s="44">
        <v>36289</v>
      </c>
      <c r="S18" s="44" t="s">
        <v>19</v>
      </c>
      <c r="T18" s="64">
        <v>16</v>
      </c>
      <c r="U18" s="57"/>
      <c r="V18" s="63" t="s">
        <v>93</v>
      </c>
      <c r="W18" s="44"/>
      <c r="X18" s="44" t="s">
        <v>19</v>
      </c>
      <c r="Y18" s="55">
        <v>2</v>
      </c>
      <c r="Z18" s="67"/>
      <c r="AA18" s="56"/>
      <c r="AB18" s="56"/>
      <c r="AC18" s="44"/>
      <c r="AD18" s="55"/>
      <c r="AE18" s="69">
        <f t="shared" si="0"/>
        <v>50</v>
      </c>
    </row>
    <row r="19" ht="15.75" spans="1:31">
      <c r="A19" s="38">
        <v>18</v>
      </c>
      <c r="B19" s="39" t="s">
        <v>94</v>
      </c>
      <c r="C19" s="40" t="s">
        <v>95</v>
      </c>
      <c r="D19" s="41">
        <v>2</v>
      </c>
      <c r="E19" s="42">
        <v>2</v>
      </c>
      <c r="F19" s="43"/>
      <c r="G19" s="44" t="s">
        <v>96</v>
      </c>
      <c r="H19" s="44">
        <v>49491</v>
      </c>
      <c r="I19" s="44" t="s">
        <v>19</v>
      </c>
      <c r="J19" s="55">
        <v>16</v>
      </c>
      <c r="K19" s="52"/>
      <c r="L19" s="56" t="s">
        <v>97</v>
      </c>
      <c r="M19" s="44">
        <v>49187</v>
      </c>
      <c r="N19" s="44" t="s">
        <v>19</v>
      </c>
      <c r="O19" s="55">
        <v>16</v>
      </c>
      <c r="P19" s="57"/>
      <c r="Q19" s="63"/>
      <c r="R19" s="44"/>
      <c r="S19" s="44"/>
      <c r="T19" s="64"/>
      <c r="U19" s="57"/>
      <c r="V19" s="63"/>
      <c r="W19" s="44"/>
      <c r="X19" s="56"/>
      <c r="Y19" s="55"/>
      <c r="Z19" s="67"/>
      <c r="AA19" s="56"/>
      <c r="AB19" s="56"/>
      <c r="AC19" s="44"/>
      <c r="AD19" s="55"/>
      <c r="AE19" s="69">
        <f t="shared" ref="AE19:AE29" si="1">SUM(AD19,Y19,T19,O19,J19)</f>
        <v>32</v>
      </c>
    </row>
    <row r="20" ht="15.75" spans="1:31">
      <c r="A20" s="38">
        <v>19</v>
      </c>
      <c r="B20" s="39" t="s">
        <v>98</v>
      </c>
      <c r="C20" s="40" t="s">
        <v>99</v>
      </c>
      <c r="D20" s="41">
        <v>1</v>
      </c>
      <c r="E20" s="42">
        <v>1</v>
      </c>
      <c r="F20" s="43"/>
      <c r="G20" s="44" t="s">
        <v>100</v>
      </c>
      <c r="H20" s="44">
        <v>48094</v>
      </c>
      <c r="I20" s="44" t="s">
        <v>19</v>
      </c>
      <c r="J20" s="55">
        <v>16</v>
      </c>
      <c r="K20" s="52"/>
      <c r="L20" s="56"/>
      <c r="M20" s="44"/>
      <c r="N20" s="44"/>
      <c r="O20" s="55"/>
      <c r="P20" s="57"/>
      <c r="Q20" s="63"/>
      <c r="R20" s="44"/>
      <c r="S20" s="44"/>
      <c r="T20" s="64"/>
      <c r="U20" s="57"/>
      <c r="V20" s="63"/>
      <c r="W20" s="44"/>
      <c r="X20" s="56"/>
      <c r="Y20" s="55"/>
      <c r="Z20" s="67"/>
      <c r="AA20" s="56"/>
      <c r="AB20" s="56"/>
      <c r="AC20" s="44"/>
      <c r="AD20" s="55"/>
      <c r="AE20" s="69">
        <f t="shared" si="1"/>
        <v>16</v>
      </c>
    </row>
    <row r="21" ht="15.75" spans="1:31">
      <c r="A21" s="38">
        <v>20</v>
      </c>
      <c r="B21" s="39" t="s">
        <v>101</v>
      </c>
      <c r="C21" s="40" t="s">
        <v>102</v>
      </c>
      <c r="D21" s="41">
        <v>3</v>
      </c>
      <c r="E21" s="42">
        <v>2</v>
      </c>
      <c r="F21" s="43">
        <v>1</v>
      </c>
      <c r="G21" s="44" t="s">
        <v>103</v>
      </c>
      <c r="H21" s="44">
        <v>41575</v>
      </c>
      <c r="I21" s="44" t="s">
        <v>19</v>
      </c>
      <c r="J21" s="55">
        <v>16</v>
      </c>
      <c r="K21" s="52"/>
      <c r="L21" s="44" t="s">
        <v>104</v>
      </c>
      <c r="M21" s="44">
        <v>34003</v>
      </c>
      <c r="N21" s="44" t="s">
        <v>19</v>
      </c>
      <c r="O21" s="55">
        <v>16</v>
      </c>
      <c r="P21" s="57"/>
      <c r="Q21" s="65" t="s">
        <v>105</v>
      </c>
      <c r="R21" s="44">
        <v>55439</v>
      </c>
      <c r="S21" s="44" t="s">
        <v>19</v>
      </c>
      <c r="T21" s="64">
        <v>16</v>
      </c>
      <c r="U21" s="57"/>
      <c r="V21" s="63"/>
      <c r="W21" s="44"/>
      <c r="X21" s="56"/>
      <c r="Y21" s="55"/>
      <c r="Z21" s="67"/>
      <c r="AA21" s="56"/>
      <c r="AB21" s="56"/>
      <c r="AC21" s="44"/>
      <c r="AD21" s="55"/>
      <c r="AE21" s="69">
        <f t="shared" si="1"/>
        <v>48</v>
      </c>
    </row>
    <row r="22" ht="15.75" spans="1:31">
      <c r="A22" s="38">
        <v>21</v>
      </c>
      <c r="B22" s="39" t="s">
        <v>106</v>
      </c>
      <c r="C22" s="40" t="s">
        <v>107</v>
      </c>
      <c r="D22" s="41">
        <v>3</v>
      </c>
      <c r="E22" s="42">
        <v>3</v>
      </c>
      <c r="F22" s="43"/>
      <c r="G22" s="44" t="s">
        <v>108</v>
      </c>
      <c r="H22" s="44"/>
      <c r="I22" s="44" t="s">
        <v>26</v>
      </c>
      <c r="J22" s="55">
        <v>16</v>
      </c>
      <c r="K22" s="52"/>
      <c r="L22" s="56" t="s">
        <v>109</v>
      </c>
      <c r="M22" s="44"/>
      <c r="N22" s="44" t="s">
        <v>26</v>
      </c>
      <c r="O22" s="55">
        <v>16</v>
      </c>
      <c r="P22" s="57"/>
      <c r="Q22" s="63" t="s">
        <v>110</v>
      </c>
      <c r="R22" s="44"/>
      <c r="S22" s="44" t="s">
        <v>26</v>
      </c>
      <c r="T22" s="64">
        <v>16</v>
      </c>
      <c r="U22" s="57"/>
      <c r="V22" s="63"/>
      <c r="W22" s="44"/>
      <c r="X22" s="56"/>
      <c r="Y22" s="55"/>
      <c r="Z22" s="67"/>
      <c r="AA22" s="56"/>
      <c r="AB22" s="56"/>
      <c r="AC22" s="44"/>
      <c r="AD22" s="55"/>
      <c r="AE22" s="69">
        <f t="shared" si="1"/>
        <v>48</v>
      </c>
    </row>
    <row r="23" ht="15.75" spans="1:31">
      <c r="A23" s="38">
        <v>22</v>
      </c>
      <c r="B23" s="39" t="s">
        <v>111</v>
      </c>
      <c r="C23" s="40" t="s">
        <v>112</v>
      </c>
      <c r="D23" s="41">
        <v>2</v>
      </c>
      <c r="E23" s="42">
        <v>1</v>
      </c>
      <c r="F23" s="43">
        <v>1</v>
      </c>
      <c r="G23" s="44" t="s">
        <v>113</v>
      </c>
      <c r="H23" s="44"/>
      <c r="I23" s="44" t="s">
        <v>19</v>
      </c>
      <c r="J23" s="55">
        <v>16</v>
      </c>
      <c r="K23" s="52"/>
      <c r="L23" s="56" t="s">
        <v>114</v>
      </c>
      <c r="M23" s="44"/>
      <c r="N23" s="44" t="s">
        <v>26</v>
      </c>
      <c r="O23" s="55">
        <v>16</v>
      </c>
      <c r="P23" s="57"/>
      <c r="Q23" s="63"/>
      <c r="R23" s="44"/>
      <c r="S23" s="44"/>
      <c r="T23" s="64"/>
      <c r="U23" s="57"/>
      <c r="V23" s="63"/>
      <c r="W23" s="44"/>
      <c r="X23" s="56"/>
      <c r="Y23" s="55"/>
      <c r="Z23" s="67"/>
      <c r="AA23" s="56"/>
      <c r="AB23" s="56"/>
      <c r="AC23" s="44"/>
      <c r="AD23" s="55"/>
      <c r="AE23" s="69">
        <f t="shared" si="1"/>
        <v>32</v>
      </c>
    </row>
    <row r="24" ht="15.75" spans="1:31">
      <c r="A24" s="38">
        <v>23</v>
      </c>
      <c r="B24" s="39" t="s">
        <v>115</v>
      </c>
      <c r="C24" s="40" t="s">
        <v>116</v>
      </c>
      <c r="D24" s="41">
        <v>3</v>
      </c>
      <c r="E24" s="42">
        <v>3</v>
      </c>
      <c r="F24" s="43"/>
      <c r="G24" s="44" t="s">
        <v>117</v>
      </c>
      <c r="H24" s="44">
        <v>49604</v>
      </c>
      <c r="I24" s="44" t="s">
        <v>19</v>
      </c>
      <c r="J24" s="55">
        <v>16</v>
      </c>
      <c r="K24" s="52"/>
      <c r="L24" s="44" t="s">
        <v>118</v>
      </c>
      <c r="M24" s="44">
        <v>56299</v>
      </c>
      <c r="N24" s="44" t="s">
        <v>19</v>
      </c>
      <c r="O24" s="55">
        <v>16</v>
      </c>
      <c r="P24" s="57"/>
      <c r="Q24" s="65" t="s">
        <v>119</v>
      </c>
      <c r="R24" s="44">
        <v>56300</v>
      </c>
      <c r="S24" s="44" t="s">
        <v>19</v>
      </c>
      <c r="T24" s="64">
        <v>16</v>
      </c>
      <c r="U24" s="57"/>
      <c r="V24" s="63"/>
      <c r="W24" s="44"/>
      <c r="X24" s="56"/>
      <c r="Y24" s="55"/>
      <c r="Z24" s="67"/>
      <c r="AA24" s="56"/>
      <c r="AB24" s="56"/>
      <c r="AC24" s="44"/>
      <c r="AD24" s="55"/>
      <c r="AE24" s="69">
        <f t="shared" si="1"/>
        <v>48</v>
      </c>
    </row>
    <row r="25" ht="15.75" spans="1:31">
      <c r="A25" s="38">
        <v>24</v>
      </c>
      <c r="B25" s="39" t="s">
        <v>120</v>
      </c>
      <c r="C25" s="40" t="s">
        <v>121</v>
      </c>
      <c r="D25" s="41">
        <v>2</v>
      </c>
      <c r="E25" s="42">
        <v>1</v>
      </c>
      <c r="F25" s="43">
        <v>1</v>
      </c>
      <c r="G25" s="44" t="s">
        <v>122</v>
      </c>
      <c r="H25" s="44">
        <v>56045</v>
      </c>
      <c r="I25" s="44" t="s">
        <v>19</v>
      </c>
      <c r="J25" s="55">
        <v>16</v>
      </c>
      <c r="K25" s="52"/>
      <c r="L25" s="56" t="s">
        <v>123</v>
      </c>
      <c r="M25" s="44">
        <v>55557</v>
      </c>
      <c r="N25" s="44" t="s">
        <v>19</v>
      </c>
      <c r="O25" s="55">
        <v>4</v>
      </c>
      <c r="P25" s="57"/>
      <c r="Q25" s="63"/>
      <c r="R25" s="44"/>
      <c r="S25" s="44"/>
      <c r="T25" s="64"/>
      <c r="U25" s="57"/>
      <c r="V25" s="63"/>
      <c r="W25" s="44"/>
      <c r="X25" s="56"/>
      <c r="Y25" s="55"/>
      <c r="Z25" s="67"/>
      <c r="AA25" s="56"/>
      <c r="AB25" s="56"/>
      <c r="AC25" s="44"/>
      <c r="AD25" s="55"/>
      <c r="AE25" s="69">
        <f t="shared" si="1"/>
        <v>20</v>
      </c>
    </row>
    <row r="26" ht="15.75" spans="1:31">
      <c r="A26" s="38">
        <v>25</v>
      </c>
      <c r="B26" s="39" t="s">
        <v>124</v>
      </c>
      <c r="C26" s="40" t="s">
        <v>125</v>
      </c>
      <c r="D26" s="41">
        <v>5</v>
      </c>
      <c r="E26" s="42">
        <v>5</v>
      </c>
      <c r="F26" s="43"/>
      <c r="G26" s="44" t="s">
        <v>126</v>
      </c>
      <c r="H26" s="44">
        <v>55940</v>
      </c>
      <c r="I26" s="44" t="s">
        <v>19</v>
      </c>
      <c r="J26" s="55">
        <v>16</v>
      </c>
      <c r="K26" s="52"/>
      <c r="L26" s="44" t="s">
        <v>127</v>
      </c>
      <c r="M26" s="44">
        <v>55941</v>
      </c>
      <c r="N26" s="44" t="s">
        <v>19</v>
      </c>
      <c r="O26" s="55">
        <v>16</v>
      </c>
      <c r="P26" s="57"/>
      <c r="Q26" s="65" t="s">
        <v>128</v>
      </c>
      <c r="R26" s="44">
        <v>55939</v>
      </c>
      <c r="S26" s="44" t="s">
        <v>19</v>
      </c>
      <c r="T26" s="64">
        <v>16</v>
      </c>
      <c r="U26" s="57"/>
      <c r="V26" s="65" t="s">
        <v>129</v>
      </c>
      <c r="W26" s="44">
        <v>41554</v>
      </c>
      <c r="X26" s="56" t="s">
        <v>19</v>
      </c>
      <c r="Y26" s="55">
        <v>16</v>
      </c>
      <c r="Z26" s="67"/>
      <c r="AA26" s="44" t="s">
        <v>130</v>
      </c>
      <c r="AB26" s="44">
        <v>55564</v>
      </c>
      <c r="AC26" s="44" t="s">
        <v>19</v>
      </c>
      <c r="AD26" s="55">
        <v>16</v>
      </c>
      <c r="AE26" s="69">
        <f t="shared" si="1"/>
        <v>80</v>
      </c>
    </row>
    <row r="27" ht="15.75" spans="1:31">
      <c r="A27" s="38">
        <v>26</v>
      </c>
      <c r="B27" s="39" t="s">
        <v>131</v>
      </c>
      <c r="C27" s="40" t="s">
        <v>132</v>
      </c>
      <c r="D27" s="41">
        <v>1</v>
      </c>
      <c r="E27" s="42">
        <v>1</v>
      </c>
      <c r="F27" s="43"/>
      <c r="G27" s="44" t="s">
        <v>133</v>
      </c>
      <c r="H27" s="44">
        <v>50050</v>
      </c>
      <c r="I27" s="44" t="s">
        <v>19</v>
      </c>
      <c r="J27" s="55">
        <v>16</v>
      </c>
      <c r="K27" s="52"/>
      <c r="L27" s="56"/>
      <c r="M27" s="44"/>
      <c r="N27" s="44"/>
      <c r="O27" s="55"/>
      <c r="P27" s="57"/>
      <c r="Q27" s="63"/>
      <c r="R27" s="44"/>
      <c r="S27" s="44"/>
      <c r="T27" s="64"/>
      <c r="U27" s="57"/>
      <c r="V27" s="63"/>
      <c r="W27" s="44"/>
      <c r="X27" s="56"/>
      <c r="Y27" s="55"/>
      <c r="Z27" s="67"/>
      <c r="AA27" s="56"/>
      <c r="AB27" s="56"/>
      <c r="AC27" s="44"/>
      <c r="AD27" s="55"/>
      <c r="AE27" s="69">
        <f t="shared" si="1"/>
        <v>16</v>
      </c>
    </row>
    <row r="28" ht="15.75" spans="1:31">
      <c r="A28" s="38">
        <v>27</v>
      </c>
      <c r="B28" s="39" t="s">
        <v>134</v>
      </c>
      <c r="C28" s="40" t="s">
        <v>135</v>
      </c>
      <c r="D28" s="41">
        <v>3</v>
      </c>
      <c r="E28" s="42">
        <v>1</v>
      </c>
      <c r="F28" s="43">
        <v>2</v>
      </c>
      <c r="G28" s="44" t="s">
        <v>136</v>
      </c>
      <c r="H28" s="44"/>
      <c r="I28" s="44" t="s">
        <v>19</v>
      </c>
      <c r="J28" s="55">
        <v>16</v>
      </c>
      <c r="K28" s="52"/>
      <c r="L28" s="56"/>
      <c r="M28" s="44"/>
      <c r="N28" s="44"/>
      <c r="O28" s="55"/>
      <c r="P28" s="57"/>
      <c r="Q28" s="63"/>
      <c r="R28" s="44"/>
      <c r="S28" s="44"/>
      <c r="T28" s="64"/>
      <c r="U28" s="57"/>
      <c r="V28" s="63"/>
      <c r="W28" s="44"/>
      <c r="X28" s="56"/>
      <c r="Y28" s="55"/>
      <c r="Z28" s="67"/>
      <c r="AA28" s="56"/>
      <c r="AB28" s="56"/>
      <c r="AC28" s="44"/>
      <c r="AD28" s="55"/>
      <c r="AE28" s="69">
        <f t="shared" si="1"/>
        <v>16</v>
      </c>
    </row>
    <row r="29" ht="15.75" spans="1:31">
      <c r="A29" s="38">
        <v>28</v>
      </c>
      <c r="B29" s="39" t="s">
        <v>137</v>
      </c>
      <c r="C29" s="40" t="s">
        <v>138</v>
      </c>
      <c r="D29" s="41">
        <v>4</v>
      </c>
      <c r="E29" s="42">
        <v>4</v>
      </c>
      <c r="F29" s="43"/>
      <c r="G29" s="44" t="s">
        <v>139</v>
      </c>
      <c r="H29" s="44">
        <v>56305</v>
      </c>
      <c r="I29" s="44" t="s">
        <v>19</v>
      </c>
      <c r="J29" s="55">
        <v>16</v>
      </c>
      <c r="K29" s="59"/>
      <c r="L29" s="44" t="s">
        <v>35</v>
      </c>
      <c r="M29" s="44">
        <v>56306</v>
      </c>
      <c r="N29" s="44" t="s">
        <v>19</v>
      </c>
      <c r="O29" s="55">
        <v>16</v>
      </c>
      <c r="P29" s="60"/>
      <c r="Q29" s="65" t="s">
        <v>140</v>
      </c>
      <c r="R29" s="44">
        <v>36287</v>
      </c>
      <c r="S29" s="44" t="s">
        <v>19</v>
      </c>
      <c r="T29" s="64">
        <v>16</v>
      </c>
      <c r="U29" s="60"/>
      <c r="V29" s="65" t="s">
        <v>141</v>
      </c>
      <c r="W29" s="44">
        <v>47458</v>
      </c>
      <c r="X29" s="44" t="s">
        <v>19</v>
      </c>
      <c r="Y29" s="55">
        <v>16</v>
      </c>
      <c r="Z29" s="71"/>
      <c r="AA29" s="56"/>
      <c r="AB29" s="56"/>
      <c r="AC29" s="44"/>
      <c r="AD29" s="55"/>
      <c r="AE29" s="69">
        <f t="shared" si="1"/>
        <v>64</v>
      </c>
    </row>
    <row r="30" ht="18.75" spans="3:31">
      <c r="C30" s="45" t="s">
        <v>142</v>
      </c>
      <c r="D30" s="46">
        <f>SUM(D2:D29)</f>
        <v>77</v>
      </c>
      <c r="E30" s="46">
        <f>SUM(E2:E29)</f>
        <v>68</v>
      </c>
      <c r="F30" s="46">
        <f>SUM(F2:F29)</f>
        <v>8</v>
      </c>
      <c r="AE30" s="72">
        <f>SUM(AE2:AE29)</f>
        <v>1107</v>
      </c>
    </row>
  </sheetData>
  <autoFilter ref="A1:AE30">
    <extLst/>
  </autoFilter>
  <mergeCells count="4">
    <mergeCell ref="K2:K29"/>
    <mergeCell ref="P2:P29"/>
    <mergeCell ref="U2:U29"/>
    <mergeCell ref="Z2:Z29"/>
  </mergeCells>
  <conditionalFormatting sqref="H1">
    <cfRule type="containsText" dxfId="0" priority="20" operator="between" text="X">
      <formula>NOT(ISERROR(SEARCH("X",H1)))</formula>
    </cfRule>
  </conditionalFormatting>
  <conditionalFormatting sqref="M1">
    <cfRule type="containsText" dxfId="0" priority="19" operator="between" text="X">
      <formula>NOT(ISERROR(SEARCH("X",M1)))</formula>
    </cfRule>
  </conditionalFormatting>
  <conditionalFormatting sqref="R1">
    <cfRule type="containsText" dxfId="0" priority="18" operator="between" text="X">
      <formula>NOT(ISERROR(SEARCH("X",R1)))</formula>
    </cfRule>
  </conditionalFormatting>
  <conditionalFormatting sqref="W1">
    <cfRule type="containsText" dxfId="0" priority="17" operator="between" text="X">
      <formula>NOT(ISERROR(SEARCH("X",W1)))</formula>
    </cfRule>
  </conditionalFormatting>
  <conditionalFormatting sqref="AB1">
    <cfRule type="containsText" dxfId="0" priority="16" operator="between" text="X">
      <formula>NOT(ISERROR(SEARCH("X",AB1)))</formula>
    </cfRule>
  </conditionalFormatting>
  <conditionalFormatting sqref="F2:F29">
    <cfRule type="expression" priority="2" stopIfTrue="1">
      <formula>"se"""";nehum"</formula>
    </cfRule>
  </conditionalFormatting>
  <conditionalFormatting sqref="G2:AD29">
    <cfRule type="cellIs" dxfId="1" priority="5" stopIfTrue="1" operator="equal">
      <formula>""</formula>
    </cfRule>
  </conditionalFormatting>
  <dataValidations count="11">
    <dataValidation type="list" allowBlank="1" showInputMessage="1" showErrorMessage="1" sqref="K2;AD2;U8;K11;O11:P11;U11;AD11;K12;O12:P12;T12;U12;Y12;AD12;K13;P13;U13;Y13;AD13;K14;O14:P14;U14;Y14;AD14;P15;Y15;Y16;O19:P19;P20;AD21;AD24;U26;O27;P27;AD27;AD28;AD29;K3:K10;K15:K18;K19:K29;U9:U10;U15:U18;U19:U25;U27:U29;Y4:Y10;AD6:AD10;AD15:AD17;AD19:AD20;AD22:AD23;AD25:AD26;O28:P29;O16:P18;T2:U7;O2:P10;O21:P26">
      <formula1>INDIRECT("Tbcanal")</formula1>
    </dataValidation>
    <dataValidation type="list" allowBlank="1" showInputMessage="1" showErrorMessage="1" sqref="I11;N11;S11;X11;AC11;I12;N12;S12;X12;AC12;I13;N13;S13;X13;AC13;I14;N14;S14;X14;AC14;AC19;AC20;I2:I10;I15:I18;I19:I29;N2:N10;N15:N18;N19:N29;S2:S10;S15:S18;S19:S29;X2:X10;X15:X18;AC2:AC10;AC15:AC18;AC21:AC29">
      <formula1>LISTA!$B$4:$B$6</formula1>
    </dataValidation>
    <dataValidation type="list" allowBlank="1" showInputMessage="1" showErrorMessage="1" sqref="T11;T14;T8:T10;T15:T18;T19:T29">
      <formula1>"4;5;8;9;10;16;32"</formula1>
    </dataValidation>
    <dataValidation type="list" allowBlank="1" showInputMessage="1" showErrorMessage="1" sqref="J11;J12;J13;J14;J17;J18;J2:J10;J15:J16;J19:J29;Y17:Y18;Y19:Y29">
      <formula1>LISTA!$D$4:$D$15</formula1>
    </dataValidation>
    <dataValidation type="list" allowBlank="1" showInputMessage="1" showErrorMessage="1" sqref="T13">
      <formula1>"2;4;6;8;10;12;14;16;32"</formula1>
    </dataValidation>
    <dataValidation type="list" allowBlank="1" showInputMessage="1" showErrorMessage="1" sqref="X26;X29;X19:X25;X27:X28">
      <formula1>INDIRECT("Dados!$B$2:$B$6")</formula1>
    </dataValidation>
    <dataValidation type="list" allowBlank="1" showInputMessage="1" showErrorMessage="1" sqref="Y11">
      <formula1>"2;3;4;5;6;7;8;9;10;16;32"</formula1>
    </dataValidation>
    <dataValidation type="list" allowBlank="1" showInputMessage="1" showErrorMessage="1" sqref="O15">
      <formula1>"1;2;3;4;5;6;7;8;9;10;11;12;13;14;15;16;17;18;19;20"</formula1>
    </dataValidation>
    <dataValidation type="list" allowBlank="1" showInputMessage="1" showErrorMessage="1" sqref="O13">
      <formula1>"2;4;6;8;16;32"</formula1>
    </dataValidation>
    <dataValidation type="list" allowBlank="1" showInputMessage="1" showErrorMessage="1" sqref="AD18">
      <formula1>"3;4;5;6;7;8;9;10;12;16;xxxxxx"</formula1>
    </dataValidation>
    <dataValidation type="list" allowBlank="1" showInputMessage="1" showErrorMessage="1" sqref="O20">
      <formula1>"2;4;6;8;16;32;xxxxxx"</formula1>
    </dataValidation>
  </dataValidations>
  <pageMargins left="0.167361111111111" right="0.395138888888889" top="0.165277777777778" bottom="0.551181102362205" header="0.393700787401575" footer="0.31496062992126"/>
  <pageSetup paperSize="9" scale="47" orientation="landscape"/>
  <headerFooter/>
  <ignoredErrors>
    <ignoredError sqref="J29;J26:J27;J24;J21;O2;O5:O7;O10;O8:O9;O21:O26;O29;O16:O19;T5;T7;Y7;Y9;O11;Y16;O14;AD26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"/>
  <sheetViews>
    <sheetView workbookViewId="0">
      <selection activeCell="F16" sqref="F16"/>
    </sheetView>
  </sheetViews>
  <sheetFormatPr defaultColWidth="9.14285714285714" defaultRowHeight="15" outlineLevelCol="3"/>
  <cols>
    <col min="4" max="4" width="13.5714285714286" customWidth="1"/>
  </cols>
  <sheetData>
    <row r="3" spans="1:4">
      <c r="A3" s="11" t="s">
        <v>143</v>
      </c>
      <c r="B3" s="12" t="s">
        <v>144</v>
      </c>
      <c r="D3" s="12" t="s">
        <v>145</v>
      </c>
    </row>
    <row r="4" spans="1:4">
      <c r="A4" s="13"/>
      <c r="B4" s="14" t="s">
        <v>19</v>
      </c>
      <c r="C4" s="15"/>
      <c r="D4" s="14">
        <v>16</v>
      </c>
    </row>
    <row r="5" spans="1:4">
      <c r="A5" s="13"/>
      <c r="B5" s="14" t="s">
        <v>26</v>
      </c>
      <c r="C5" s="15"/>
      <c r="D5" s="14">
        <v>32</v>
      </c>
    </row>
    <row r="6" spans="1:4">
      <c r="A6" s="13"/>
      <c r="B6" s="16" t="s">
        <v>146</v>
      </c>
      <c r="D6" s="13">
        <v>4</v>
      </c>
    </row>
    <row r="7" spans="4:4">
      <c r="D7" s="13">
        <v>9</v>
      </c>
    </row>
    <row r="8" spans="4:4">
      <c r="D8" s="13">
        <v>5</v>
      </c>
    </row>
    <row r="9" spans="4:4">
      <c r="D9" s="13">
        <v>12</v>
      </c>
    </row>
    <row r="10" spans="4:4">
      <c r="D10" s="13">
        <v>9</v>
      </c>
    </row>
    <row r="11" spans="4:4">
      <c r="D11" s="13">
        <v>6</v>
      </c>
    </row>
    <row r="12" spans="4:4">
      <c r="D12" s="13">
        <v>2</v>
      </c>
    </row>
    <row r="13" spans="4:4">
      <c r="D13" s="17">
        <v>7</v>
      </c>
    </row>
    <row r="14" spans="4:4">
      <c r="D14" s="17" t="s">
        <v>147</v>
      </c>
    </row>
    <row r="15" spans="4:4">
      <c r="D15" s="13">
        <v>8</v>
      </c>
    </row>
  </sheetData>
  <dataValidations count="1">
    <dataValidation type="list" allowBlank="1" showInputMessage="1" showErrorMessage="1" sqref="D15;D3:D10;D11:D12">
      <formula1>$D$4:$D$15</formula1>
    </dataValidation>
  </dataValidations>
  <pageMargins left="0.75" right="0.75" top="1" bottom="1" header="0.5" footer="0.5"/>
  <pageSetup paperSize="9" orientation="portrait"/>
  <headerFooter/>
  <ignoredErrors>
    <ignoredError sqref="D3" listDataValidation="1"/>
  </ignoredErrors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M8" sqref="M8"/>
    </sheetView>
  </sheetViews>
  <sheetFormatPr defaultColWidth="9" defaultRowHeight="15" outlineLevelRow="5" outlineLevelCol="1"/>
  <cols>
    <col min="2" max="2" width="10.2857142857143" customWidth="1"/>
  </cols>
  <sheetData>
    <row r="1" spans="1:2">
      <c r="A1" t="s">
        <v>148</v>
      </c>
      <c r="B1" t="s">
        <v>13</v>
      </c>
    </row>
    <row r="2" spans="1:2">
      <c r="A2" s="9">
        <v>4</v>
      </c>
      <c r="B2" s="9" t="s">
        <v>19</v>
      </c>
    </row>
    <row r="3" spans="1:2">
      <c r="A3" s="9">
        <v>8</v>
      </c>
      <c r="B3" s="9" t="s">
        <v>26</v>
      </c>
    </row>
    <row r="4" spans="1:2">
      <c r="A4" s="9">
        <v>16</v>
      </c>
      <c r="B4" s="9" t="s">
        <v>149</v>
      </c>
    </row>
    <row r="5" spans="1:2">
      <c r="A5" s="9">
        <v>32</v>
      </c>
      <c r="B5" s="10" t="s">
        <v>150</v>
      </c>
    </row>
    <row r="6" spans="1:2">
      <c r="A6" s="10" t="s">
        <v>150</v>
      </c>
      <c r="B6" s="9"/>
    </row>
  </sheetData>
  <sheetProtection password="CC3D" sheet="1" objects="1"/>
  <pageMargins left="0.511811024" right="0.511811024" top="0.787401575" bottom="0.787401575" header="0.31496062" footer="0.31496062"/>
  <pageSetup paperSize="9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zoomScale="90" zoomScaleNormal="90" workbookViewId="0">
      <selection activeCell="C11" sqref="C11"/>
    </sheetView>
  </sheetViews>
  <sheetFormatPr defaultColWidth="27" defaultRowHeight="15" outlineLevelCol="1"/>
  <cols>
    <col min="1" max="1" width="27" customWidth="1"/>
    <col min="2" max="2" width="9.20952380952381" customWidth="1"/>
    <col min="3" max="16382" width="27" customWidth="1"/>
  </cols>
  <sheetData>
    <row r="1" ht="31.5" spans="1:2">
      <c r="A1" s="1" t="s">
        <v>151</v>
      </c>
      <c r="B1" s="2" t="s">
        <v>15</v>
      </c>
    </row>
    <row r="2" ht="15.75" spans="1:2">
      <c r="A2" s="3" t="s">
        <v>17</v>
      </c>
      <c r="B2" s="4">
        <f>VLOOKUP($A2,'BD1'!$C$1:$AE$29,29,0)</f>
        <v>32</v>
      </c>
    </row>
    <row r="3" ht="15.75" spans="1:2">
      <c r="A3" s="3" t="s">
        <v>22</v>
      </c>
      <c r="B3" s="4">
        <f>VLOOKUP($A3,'BD1'!$C$1:$AE$29,29,0)</f>
        <v>16</v>
      </c>
    </row>
    <row r="4" ht="15.75" spans="1:2">
      <c r="A4" s="3" t="s">
        <v>64</v>
      </c>
      <c r="B4" s="4">
        <f>VLOOKUP($A4,'BD1'!$C$1:$AE$29,29,0)</f>
        <v>8</v>
      </c>
    </row>
    <row r="5" ht="15.75" spans="1:2">
      <c r="A5" s="3" t="s">
        <v>25</v>
      </c>
      <c r="B5" s="4">
        <f>VLOOKUP($A5,'BD1'!$C$1:$AE$29,29,0)</f>
        <v>0</v>
      </c>
    </row>
    <row r="6" ht="15.75" spans="1:2">
      <c r="A6" s="3" t="s">
        <v>66</v>
      </c>
      <c r="B6" s="4">
        <f>VLOOKUP($A6,'BD1'!$C$1:$AE$29,29,0)</f>
        <v>23</v>
      </c>
    </row>
    <row r="7" ht="15.75" spans="1:2">
      <c r="A7" s="3" t="s">
        <v>28</v>
      </c>
      <c r="B7" s="4">
        <f>VLOOKUP($A7,'BD1'!$C$1:$AE$29,29,0)</f>
        <v>48</v>
      </c>
    </row>
    <row r="8" ht="15.75" spans="1:2">
      <c r="A8" s="3" t="s">
        <v>33</v>
      </c>
      <c r="B8" s="4">
        <f>VLOOKUP($A8,'BD1'!$C$1:$AE$29,29,0)</f>
        <v>32</v>
      </c>
    </row>
    <row r="9" ht="15.75" spans="1:2">
      <c r="A9" s="3" t="s">
        <v>37</v>
      </c>
      <c r="B9" s="4">
        <f>VLOOKUP($A9,'BD1'!$C$1:$AE$29,29,0)</f>
        <v>53</v>
      </c>
    </row>
    <row r="10" ht="15.75" spans="1:2">
      <c r="A10" s="3" t="s">
        <v>43</v>
      </c>
      <c r="B10" s="4">
        <f>VLOOKUP($A10,'BD1'!$C$1:$AE$29,29,0)</f>
        <v>37</v>
      </c>
    </row>
    <row r="11" ht="15.75" spans="1:2">
      <c r="A11" s="3" t="s">
        <v>48</v>
      </c>
      <c r="B11" s="4">
        <f>VLOOKUP($A11,'BD1'!$C$1:$AE$29,29,0)</f>
        <v>96</v>
      </c>
    </row>
    <row r="12" ht="15.75" spans="1:2">
      <c r="A12" s="3" t="s">
        <v>54</v>
      </c>
      <c r="B12" s="4">
        <f>VLOOKUP($A12,'BD1'!$C$1:$AE$29,29,0)</f>
        <v>32</v>
      </c>
    </row>
    <row r="13" ht="15.75" spans="1:2">
      <c r="A13" s="3" t="s">
        <v>71</v>
      </c>
      <c r="B13" s="4">
        <f>VLOOKUP($A13,'BD1'!$C$1:$AE$29,29,0)</f>
        <v>32</v>
      </c>
    </row>
    <row r="14" ht="15.75" spans="1:2">
      <c r="A14" s="3" t="s">
        <v>75</v>
      </c>
      <c r="B14" s="4">
        <f>VLOOKUP($A14,'BD1'!$C$1:$AE$29,29,0)</f>
        <v>34</v>
      </c>
    </row>
    <row r="15" ht="15.75" spans="1:2">
      <c r="A15" s="3" t="s">
        <v>79</v>
      </c>
      <c r="B15" s="4">
        <f>VLOOKUP($A15,'BD1'!$C$1:$AE$29,29,0)</f>
        <v>64</v>
      </c>
    </row>
    <row r="16" ht="15.75" spans="1:2">
      <c r="A16" s="3" t="s">
        <v>85</v>
      </c>
      <c r="B16" s="4">
        <f>VLOOKUP($A16,'BD1'!$C$1:$AE$29,29,0)</f>
        <v>80</v>
      </c>
    </row>
    <row r="17" ht="15.75" spans="1:2">
      <c r="A17" s="3" t="s">
        <v>89</v>
      </c>
      <c r="B17" s="4">
        <f>VLOOKUP($A17,'BD1'!$C$1:$AE$29,29,0)</f>
        <v>50</v>
      </c>
    </row>
    <row r="18" ht="15.75" spans="1:2">
      <c r="A18" s="3" t="s">
        <v>95</v>
      </c>
      <c r="B18" s="4">
        <f>VLOOKUP($A18,'BD1'!$C$1:$AE$29,29,0)</f>
        <v>32</v>
      </c>
    </row>
    <row r="19" ht="15.75" spans="1:2">
      <c r="A19" s="3" t="s">
        <v>99</v>
      </c>
      <c r="B19" s="4">
        <f>VLOOKUP($A19,'BD1'!$C$1:$AE$29,29,0)</f>
        <v>16</v>
      </c>
    </row>
    <row r="20" ht="15.75" spans="1:2">
      <c r="A20" s="3" t="s">
        <v>102</v>
      </c>
      <c r="B20" s="4">
        <f>VLOOKUP($A20,'BD1'!$C$1:$AE$29,29,0)</f>
        <v>48</v>
      </c>
    </row>
    <row r="21" ht="15.75" spans="1:2">
      <c r="A21" s="3" t="s">
        <v>58</v>
      </c>
      <c r="B21" s="4">
        <f>VLOOKUP($A21,'BD1'!$C$1:$AE$29,29,0)</f>
        <v>50</v>
      </c>
    </row>
    <row r="22" ht="15.75" spans="1:2">
      <c r="A22" s="3" t="s">
        <v>107</v>
      </c>
      <c r="B22" s="4">
        <f>VLOOKUP($A22,'BD1'!$C$1:$AE$29,29,0)</f>
        <v>48</v>
      </c>
    </row>
    <row r="23" ht="15.75" spans="1:2">
      <c r="A23" s="3" t="s">
        <v>112</v>
      </c>
      <c r="B23" s="4">
        <f>VLOOKUP($A23,'BD1'!$C$1:$AE$29,29,0)</f>
        <v>32</v>
      </c>
    </row>
    <row r="24" ht="15.75" spans="1:2">
      <c r="A24" s="3" t="s">
        <v>116</v>
      </c>
      <c r="B24" s="4">
        <f>VLOOKUP($A24,'BD1'!$C$1:$AE$29,29,0)</f>
        <v>48</v>
      </c>
    </row>
    <row r="25" ht="15.75" spans="1:2">
      <c r="A25" s="3" t="s">
        <v>121</v>
      </c>
      <c r="B25" s="4">
        <f>VLOOKUP($A25,'BD1'!$C$1:$AE$29,29,0)</f>
        <v>20</v>
      </c>
    </row>
    <row r="26" ht="15.75" spans="1:2">
      <c r="A26" s="3" t="s">
        <v>125</v>
      </c>
      <c r="B26" s="4">
        <f>VLOOKUP($A26,'BD1'!$C$1:$AE$29,29,0)</f>
        <v>80</v>
      </c>
    </row>
    <row r="27" ht="15.75" spans="1:2">
      <c r="A27" s="3" t="s">
        <v>132</v>
      </c>
      <c r="B27" s="4">
        <f>VLOOKUP($A27,'BD1'!$C$1:$AE$29,29,0)</f>
        <v>16</v>
      </c>
    </row>
    <row r="28" ht="15.75" spans="1:2">
      <c r="A28" s="3" t="s">
        <v>135</v>
      </c>
      <c r="B28" s="4">
        <f>VLOOKUP($A28,'BD1'!$C$1:$AE$29,29,0)</f>
        <v>16</v>
      </c>
    </row>
    <row r="29" ht="15.75" spans="1:2">
      <c r="A29" s="5" t="s">
        <v>138</v>
      </c>
      <c r="B29" s="6">
        <f>VLOOKUP($A29,'BD1'!$C$1:$AE$29,29,0)</f>
        <v>64</v>
      </c>
    </row>
    <row r="30" ht="15.75" spans="1:2">
      <c r="A30" s="7" t="s">
        <v>152</v>
      </c>
      <c r="B30" s="8">
        <f>SUM(B2:B29)</f>
        <v>1107</v>
      </c>
    </row>
  </sheetData>
  <autoFilter ref="A1:B30">
    <sortState ref="A1:B30">
      <sortCondition ref="A1"/>
    </sortState>
    <extLst/>
  </autoFilter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3" sqref="L13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Aplicação</vt:lpstr>
      <vt:lpstr>BD1</vt:lpstr>
      <vt:lpstr>LISTA</vt:lpstr>
      <vt:lpstr>BD2</vt:lpstr>
      <vt:lpstr>GRAFICO</vt:lpstr>
      <vt:lpstr>Dashboard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Rejeane</dc:creator>
  <cp:lastModifiedBy>jorge.morais</cp:lastModifiedBy>
  <dcterms:created xsi:type="dcterms:W3CDTF">2021-07-08T14:49:00Z</dcterms:created>
  <cp:lastPrinted>2021-07-17T17:43:00Z</cp:lastPrinted>
  <dcterms:modified xsi:type="dcterms:W3CDTF">2023-06-03T21:44:11Z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9DF344A2E95141849717BCC14A702183</vt:lpwstr>
  </property>
  <property fmtid="{D5CDD505-2E9C-101B-9397-08002B2CF9AE}" pid="3" name="KSOProductBuildVer">
    <vt:lpwstr>1046-11.2.0.11537</vt:lpwstr>
  </property>
</Properties>
</file>