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"/>
    </mc:Choice>
  </mc:AlternateContent>
  <xr:revisionPtr revIDLastSave="0" documentId="13_ncr:1_{08491B86-8615-438E-9204-CB2158E0CD8E}" xr6:coauthVersionLast="47" xr6:coauthVersionMax="47" xr10:uidLastSave="{00000000-0000-0000-0000-000000000000}"/>
  <bookViews>
    <workbookView xWindow="-108" yWindow="-108" windowWidth="23256" windowHeight="12456" xr2:uid="{F2E5B234-F56B-DF4C-82A2-84220A8D4D51}"/>
  </bookViews>
  <sheets>
    <sheet name="D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 a="1"/>
  <c r="L22" i="1" s="1"/>
  <c r="L18" i="1" a="1"/>
  <c r="L18" i="1" s="1"/>
  <c r="L4" i="1" a="1"/>
  <c r="L4" i="1" s="1"/>
  <c r="F12" i="1" a="1"/>
  <c r="F12" i="1" s="1"/>
  <c r="F16" i="1" a="1"/>
  <c r="F16" i="1" s="1"/>
  <c r="F4" i="1" a="1"/>
  <c r="F4" i="1" s="1"/>
  <c r="R11" i="1" l="1" a="1"/>
  <c r="R11" i="1" s="1"/>
  <c r="M17" i="1"/>
  <c r="M21" i="1"/>
  <c r="R3" i="1" a="1"/>
  <c r="R3" i="1" s="1"/>
  <c r="G15" i="1"/>
  <c r="G11" i="1"/>
  <c r="G3" i="1"/>
  <c r="M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<sst xmlns="http://schemas.openxmlformats.org/spreadsheetml/2006/main" count="53" uniqueCount="17">
  <si>
    <t>Ideologia Matutina</t>
  </si>
  <si>
    <t>Animais Silvestres</t>
  </si>
  <si>
    <t>Hortifriti dos Andes</t>
  </si>
  <si>
    <t>Mercado Amorin</t>
  </si>
  <si>
    <t>Salao da Hora</t>
  </si>
  <si>
    <t>Renda Capital</t>
  </si>
  <si>
    <t>Fornecedor</t>
  </si>
  <si>
    <t>Data</t>
  </si>
  <si>
    <t>Valor</t>
  </si>
  <si>
    <t>MTD</t>
  </si>
  <si>
    <t>YTD</t>
  </si>
  <si>
    <t>M-1</t>
  </si>
  <si>
    <t>Usando a Função AgruparPor</t>
  </si>
  <si>
    <t>Usando a Função Filtro</t>
  </si>
  <si>
    <t>Agrupando com Função Filtro</t>
  </si>
  <si>
    <t>Agrupando com Função AgruparPor</t>
  </si>
  <si>
    <r>
      <t xml:space="preserve">Quando eu agrupo, os dados de MTD e M-1 perdem a referência dos fornecedores, não obedecem aos nomes corretos. Exemplo:
MTD de R$ 4.215,00 Não se refere a Animais Silvestres e sim a Ideologia Matutina,
M-1 de R$ 11.748,00 Não se refere a Ideologia Matutina e sim a Renda Capital.
Preciso que os dados venham de acordo com os dados abaixo </t>
    </r>
    <r>
      <rPr>
        <b/>
        <sz val="11"/>
        <color rgb="FF590000"/>
        <rFont val="Wingdings 3"/>
        <family val="1"/>
        <charset val="2"/>
      </rPr>
      <t>q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</si>
</sst>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i/>
      <sz val="10"/>
      <color rgb="FF00204F"/>
      <name val="Aptos Narrow"/>
      <family val="2"/>
      <scheme val="minor"/>
    </font>
    <font>
      <i/>
      <sz val="10"/>
      <color rgb="FF004E9A"/>
      <name val="Aptos Narrow"/>
      <family val="2"/>
      <scheme val="minor"/>
    </font>
    <font>
      <b/>
      <i/>
      <sz val="10"/>
      <color rgb="FF590000"/>
      <name val="Aptos Narrow"/>
      <family val="2"/>
      <scheme val="minor"/>
    </font>
    <font>
      <b/>
      <i/>
      <sz val="11"/>
      <color rgb="FF004E9A"/>
      <name val="Aptos Narrow"/>
      <family val="2"/>
      <scheme val="minor"/>
    </font>
    <font>
      <b/>
      <sz val="11"/>
      <color rgb="FF590000"/>
      <name val="Wingdings 3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2" fillId="0" borderId="0" xfId="1" applyFont="1"/>
    <xf numFmtId="0" fontId="2" fillId="0" borderId="0" xfId="0" applyFont="1"/>
    <xf numFmtId="0" fontId="3" fillId="0" borderId="1" xfId="0" applyFont="1" applyBorder="1"/>
    <xf numFmtId="43" fontId="4" fillId="0" borderId="1" xfId="1" applyFont="1" applyBorder="1" applyAlignment="1">
      <alignment horizontal="center"/>
    </xf>
    <xf numFmtId="14" fontId="2" fillId="0" borderId="0" xfId="0" applyNumberFormat="1" applyFont="1"/>
    <xf numFmtId="0" fontId="5" fillId="0" borderId="0" xfId="0" applyFont="1"/>
    <xf numFmtId="43" fontId="4" fillId="0" borderId="0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/>
    <xf numFmtId="43" fontId="2" fillId="0" borderId="0" xfId="1" applyFont="1" applyFill="1"/>
    <xf numFmtId="0" fontId="6" fillId="0" borderId="0" xfId="1" quotePrefix="1" applyNumberFormat="1" applyFont="1" applyAlignment="1">
      <alignment vertical="center"/>
    </xf>
    <xf numFmtId="0" fontId="2" fillId="3" borderId="0" xfId="0" applyFont="1" applyFill="1"/>
    <xf numFmtId="0" fontId="3" fillId="3" borderId="1" xfId="0" applyFont="1" applyFill="1" applyBorder="1" applyAlignment="1">
      <alignment horizontal="center" vertical="center"/>
    </xf>
    <xf numFmtId="43" fontId="2" fillId="3" borderId="0" xfId="1" applyFont="1" applyFill="1"/>
    <xf numFmtId="43" fontId="4" fillId="4" borderId="0" xfId="1" applyFont="1" applyFill="1" applyBorder="1" applyAlignment="1">
      <alignment horizontal="center"/>
    </xf>
    <xf numFmtId="43" fontId="2" fillId="4" borderId="0" xfId="1" applyFont="1" applyFill="1"/>
    <xf numFmtId="0" fontId="2" fillId="4" borderId="0" xfId="0" applyFont="1" applyFill="1"/>
    <xf numFmtId="0" fontId="7" fillId="0" borderId="1" xfId="0" applyFont="1" applyFill="1" applyBorder="1" applyAlignment="1">
      <alignment horizontal="left" vertical="center"/>
    </xf>
    <xf numFmtId="0" fontId="8" fillId="0" borderId="0" xfId="1" quotePrefix="1" applyNumberFormat="1" applyFont="1" applyAlignment="1">
      <alignment horizontal="left" vertical="top" wrapText="1"/>
    </xf>
    <xf numFmtId="43" fontId="2" fillId="2" borderId="0" xfId="1" applyFont="1" applyFill="1"/>
    <xf numFmtId="0" fontId="2" fillId="2" borderId="0" xfId="0" applyFont="1" applyFill="1"/>
    <xf numFmtId="43" fontId="2" fillId="5" borderId="0" xfId="1" applyFont="1" applyFill="1"/>
    <xf numFmtId="0" fontId="2" fillId="5" borderId="0" xfId="0" applyFont="1" applyFill="1"/>
  </cellXfs>
  <cellStyles count="2">
    <cellStyle name="Normal" xfId="0" builtinId="0"/>
    <cellStyle name="Vírgula" xfId="1" builtinId="3"/>
  </cellStyles>
  <dxfs count="5"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C0C0C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A94969-24A7-034C-AE44-20BF3E2E025B}" name="Tab_Dados" displayName="Tab_Dados" ref="B2:D26" totalsRowShown="0" headerRowDxfId="1" dataDxfId="0">
  <autoFilter ref="B2:D26" xr:uid="{E2A94969-24A7-034C-AE44-20BF3E2E025B}"/>
  <tableColumns count="3">
    <tableColumn id="1" xr3:uid="{630EDB02-0EFB-0842-B94D-A1442A7F3CAE}" name="Fornecedor" dataDxfId="4"/>
    <tableColumn id="2" xr3:uid="{6923D468-BBF7-7340-BD7C-F9B324798C9F}" name="Data" dataDxfId="3"/>
    <tableColumn id="3" xr3:uid="{B2AE9F9E-D3B6-0548-9305-6D8B727F9FCD}" name="Valor" dataDxfId="2" dataCellStyle="Vírgul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62792-75CF-1442-83E6-8B3A24111F15}">
  <dimension ref="B1:AD26"/>
  <sheetViews>
    <sheetView showGridLines="0" tabSelected="1" topLeftCell="D1" zoomScale="90" zoomScaleNormal="90" workbookViewId="0">
      <selection activeCell="Z3" sqref="Z3:AC10"/>
    </sheetView>
  </sheetViews>
  <sheetFormatPr defaultColWidth="11.19921875" defaultRowHeight="13.8" x14ac:dyDescent="0.3"/>
  <cols>
    <col min="1" max="1" width="2.5" style="2" customWidth="1"/>
    <col min="2" max="2" width="18.19921875" style="2" customWidth="1"/>
    <col min="3" max="4" width="11.19921875" style="2"/>
    <col min="5" max="5" width="2.69921875" style="2" customWidth="1"/>
    <col min="6" max="6" width="16.69921875" style="2" customWidth="1"/>
    <col min="7" max="7" width="11.19921875" style="2" customWidth="1"/>
    <col min="8" max="11" width="0.69921875" style="2" customWidth="1"/>
    <col min="12" max="12" width="17" style="2" customWidth="1"/>
    <col min="13" max="13" width="10.5" style="2" customWidth="1"/>
    <col min="14" max="17" width="0.69921875" style="2" customWidth="1"/>
    <col min="18" max="18" width="28.3984375" style="2" customWidth="1"/>
    <col min="19" max="19" width="10.5" style="2" customWidth="1"/>
    <col min="20" max="20" width="8.09765625" style="2" customWidth="1"/>
    <col min="21" max="21" width="9" style="2" customWidth="1"/>
    <col min="22" max="25" width="0.69921875" style="2" customWidth="1"/>
    <col min="26" max="26" width="22.09765625" style="2" customWidth="1"/>
    <col min="27" max="29" width="10.69921875" style="2" customWidth="1"/>
    <col min="30" max="30" width="17" style="2" customWidth="1"/>
    <col min="31" max="31" width="10.5" style="2" bestFit="1" customWidth="1"/>
    <col min="32" max="32" width="17" style="2" customWidth="1"/>
    <col min="33" max="16384" width="11.19921875" style="2"/>
  </cols>
  <sheetData>
    <row r="1" spans="2:30" x14ac:dyDescent="0.3">
      <c r="AA1" s="5"/>
    </row>
    <row r="2" spans="2:30" x14ac:dyDescent="0.3">
      <c r="B2" s="2" t="s">
        <v>6</v>
      </c>
      <c r="C2" s="2" t="s">
        <v>7</v>
      </c>
      <c r="D2" s="2" t="s">
        <v>8</v>
      </c>
      <c r="F2" s="6" t="s">
        <v>12</v>
      </c>
      <c r="I2" s="15"/>
      <c r="L2" s="6" t="s">
        <v>13</v>
      </c>
      <c r="O2" s="15"/>
      <c r="R2" s="18" t="s">
        <v>15</v>
      </c>
      <c r="S2" s="8" t="s">
        <v>10</v>
      </c>
      <c r="T2" s="8" t="s">
        <v>9</v>
      </c>
      <c r="U2" s="8" t="s">
        <v>11</v>
      </c>
      <c r="W2" s="15"/>
    </row>
    <row r="3" spans="2:30" ht="13.8" customHeight="1" x14ac:dyDescent="0.3">
      <c r="B3" s="2" t="s">
        <v>1</v>
      </c>
      <c r="C3" s="5">
        <v>45323</v>
      </c>
      <c r="D3" s="1">
        <v>3898</v>
      </c>
      <c r="F3" s="3" t="s">
        <v>10</v>
      </c>
      <c r="G3" s="4">
        <f ca="1">SUM(G4:G9)</f>
        <v>78584</v>
      </c>
      <c r="H3" s="7"/>
      <c r="I3" s="15"/>
      <c r="J3" s="7"/>
      <c r="L3" s="3" t="s">
        <v>10</v>
      </c>
      <c r="M3" s="4">
        <f ca="1">SUM(M4:M15)</f>
        <v>78584</v>
      </c>
      <c r="N3" s="7"/>
      <c r="O3" s="15"/>
      <c r="P3" s="7"/>
      <c r="R3" s="9" t="str" cm="1">
        <f t="array" aca="1" ref="R3:U8" ca="1">IFERROR(_xlfn.HSTACK(_xlfn.ANCHORARRAY(F4),_xlfn.DROP(_xlfn.ANCHORARRAY(F12),,1),_xlfn.DROP(_xlfn.ANCHORARRAY(F16),,1)),0)</f>
        <v>Animais Silvestres</v>
      </c>
      <c r="S3" s="10">
        <f ca="1"/>
        <v>11487</v>
      </c>
      <c r="T3" s="20">
        <f ca="1"/>
        <v>4215</v>
      </c>
      <c r="U3" s="10">
        <f ca="1"/>
        <v>7589</v>
      </c>
      <c r="V3" s="7"/>
      <c r="W3" s="15"/>
      <c r="X3" s="7"/>
      <c r="Z3" s="19" t="s">
        <v>16</v>
      </c>
      <c r="AA3" s="19"/>
      <c r="AB3" s="19"/>
      <c r="AC3" s="19"/>
      <c r="AD3" s="11"/>
    </row>
    <row r="4" spans="2:30" x14ac:dyDescent="0.3">
      <c r="B4" s="2" t="s">
        <v>1</v>
      </c>
      <c r="C4" s="5">
        <v>45597</v>
      </c>
      <c r="D4" s="1">
        <v>7589</v>
      </c>
      <c r="F4" s="2" t="str" cm="1">
        <f t="array" aca="1" ref="F4:G9" ca="1">_xlfn.GROUPBY(Tab_Dados[Fornecedor],Tab_Dados[Valor],_xleta.SUM,0,0,,(YEAR(Tab_Dados[Data])=YEAR(TODAY())))</f>
        <v>Animais Silvestres</v>
      </c>
      <c r="G4" s="1">
        <f ca="1"/>
        <v>11487</v>
      </c>
      <c r="H4" s="1"/>
      <c r="I4" s="16"/>
      <c r="J4" s="1"/>
      <c r="L4" s="2" t="str" cm="1">
        <f t="array" aca="1" ref="L4:M15" ca="1">_xlfn._xlws.FILTER(_xlfn.HSTACK(Tab_Dados[Fornecedor],Tab_Dados[Valor]),(YEAR(Tab_Dados[Data])=YEAR(TODAY())))</f>
        <v>Animais Silvestres</v>
      </c>
      <c r="M4" s="1">
        <f ca="1"/>
        <v>3898</v>
      </c>
      <c r="N4" s="1"/>
      <c r="O4" s="16"/>
      <c r="P4" s="1"/>
      <c r="R4" s="9" t="str">
        <f ca="1"/>
        <v>Hortifriti dos Andes</v>
      </c>
      <c r="S4" s="10">
        <f ca="1"/>
        <v>13135</v>
      </c>
      <c r="T4" s="10">
        <f ca="1"/>
        <v>9243</v>
      </c>
      <c r="U4" s="10">
        <f ca="1"/>
        <v>7454</v>
      </c>
      <c r="V4" s="1"/>
      <c r="W4" s="16"/>
      <c r="X4" s="1"/>
      <c r="Z4" s="19"/>
      <c r="AA4" s="19"/>
      <c r="AB4" s="19"/>
      <c r="AC4" s="19"/>
      <c r="AD4" s="11"/>
    </row>
    <row r="5" spans="2:30" x14ac:dyDescent="0.3">
      <c r="B5" s="2" t="s">
        <v>2</v>
      </c>
      <c r="C5" s="5">
        <v>45352</v>
      </c>
      <c r="D5" s="1">
        <v>6330</v>
      </c>
      <c r="F5" s="2" t="str">
        <f ca="1"/>
        <v>Hortifriti dos Andes</v>
      </c>
      <c r="G5" s="1">
        <f ca="1"/>
        <v>13135</v>
      </c>
      <c r="H5" s="1"/>
      <c r="I5" s="16"/>
      <c r="J5" s="1"/>
      <c r="L5" s="2" t="str">
        <f ca="1"/>
        <v>Animais Silvestres</v>
      </c>
      <c r="M5" s="1">
        <f ca="1"/>
        <v>7589</v>
      </c>
      <c r="N5" s="1"/>
      <c r="O5" s="16"/>
      <c r="P5" s="1"/>
      <c r="R5" s="21" t="str">
        <f ca="1"/>
        <v>Ideologia Matutina</v>
      </c>
      <c r="S5" s="10">
        <f ca="1"/>
        <v>13853</v>
      </c>
      <c r="T5" s="10">
        <f ca="1"/>
        <v>0</v>
      </c>
      <c r="U5" s="22">
        <f ca="1"/>
        <v>11748</v>
      </c>
      <c r="V5" s="1"/>
      <c r="W5" s="16"/>
      <c r="X5" s="1"/>
      <c r="Z5" s="19"/>
      <c r="AA5" s="19"/>
      <c r="AB5" s="19"/>
      <c r="AC5" s="19"/>
      <c r="AD5" s="11"/>
    </row>
    <row r="6" spans="2:30" x14ac:dyDescent="0.3">
      <c r="B6" s="2" t="s">
        <v>2</v>
      </c>
      <c r="C6" s="5">
        <v>45536</v>
      </c>
      <c r="D6" s="1">
        <v>6805</v>
      </c>
      <c r="F6" s="2" t="str">
        <f ca="1"/>
        <v>Ideologia Matutina</v>
      </c>
      <c r="G6" s="1">
        <f ca="1"/>
        <v>13853</v>
      </c>
      <c r="H6" s="1"/>
      <c r="I6" s="16"/>
      <c r="J6" s="1"/>
      <c r="L6" s="2" t="str">
        <f ca="1"/>
        <v>Hortifriti dos Andes</v>
      </c>
      <c r="M6" s="1">
        <f ca="1"/>
        <v>6330</v>
      </c>
      <c r="N6" s="1"/>
      <c r="O6" s="16"/>
      <c r="P6" s="1"/>
      <c r="R6" s="9" t="str">
        <f ca="1"/>
        <v>Mercado Amorin</v>
      </c>
      <c r="S6" s="10">
        <f ca="1"/>
        <v>9594</v>
      </c>
      <c r="T6" s="10">
        <f ca="1"/>
        <v>0</v>
      </c>
      <c r="U6" s="10">
        <f ca="1"/>
        <v>9524</v>
      </c>
      <c r="V6" s="1"/>
      <c r="W6" s="16"/>
      <c r="X6" s="1"/>
      <c r="Z6" s="19"/>
      <c r="AA6" s="19"/>
      <c r="AB6" s="19"/>
      <c r="AC6" s="19"/>
      <c r="AD6" s="11"/>
    </row>
    <row r="7" spans="2:30" x14ac:dyDescent="0.3">
      <c r="B7" s="2" t="s">
        <v>0</v>
      </c>
      <c r="C7" s="5">
        <v>45292</v>
      </c>
      <c r="D7" s="1">
        <v>9638</v>
      </c>
      <c r="F7" s="2" t="str">
        <f ca="1"/>
        <v>Mercado Amorin</v>
      </c>
      <c r="G7" s="1">
        <f ca="1"/>
        <v>9594</v>
      </c>
      <c r="H7" s="1"/>
      <c r="I7" s="16"/>
      <c r="J7" s="1"/>
      <c r="L7" s="2" t="str">
        <f ca="1"/>
        <v>Hortifriti dos Andes</v>
      </c>
      <c r="M7" s="1">
        <f ca="1"/>
        <v>6805</v>
      </c>
      <c r="N7" s="1"/>
      <c r="O7" s="16"/>
      <c r="P7" s="1"/>
      <c r="R7" s="23" t="str">
        <f ca="1"/>
        <v>Renda Capital</v>
      </c>
      <c r="S7" s="10">
        <f ca="1"/>
        <v>20991</v>
      </c>
      <c r="T7" s="10">
        <f ca="1"/>
        <v>0</v>
      </c>
      <c r="U7" s="10">
        <f ca="1"/>
        <v>0</v>
      </c>
      <c r="V7" s="1"/>
      <c r="W7" s="16"/>
      <c r="X7" s="1"/>
      <c r="Z7" s="19"/>
      <c r="AA7" s="19"/>
      <c r="AB7" s="19"/>
      <c r="AC7" s="19"/>
      <c r="AD7" s="11"/>
    </row>
    <row r="8" spans="2:30" x14ac:dyDescent="0.3">
      <c r="B8" s="2" t="s">
        <v>0</v>
      </c>
      <c r="C8" s="5">
        <v>45627</v>
      </c>
      <c r="D8" s="1">
        <v>4215</v>
      </c>
      <c r="F8" s="2" t="str">
        <f ca="1"/>
        <v>Renda Capital</v>
      </c>
      <c r="G8" s="1">
        <f ca="1"/>
        <v>20991</v>
      </c>
      <c r="H8" s="1"/>
      <c r="I8" s="16"/>
      <c r="J8" s="1"/>
      <c r="L8" s="2" t="str">
        <f ca="1"/>
        <v>Ideologia Matutina</v>
      </c>
      <c r="M8" s="1">
        <f ca="1"/>
        <v>9638</v>
      </c>
      <c r="N8" s="1"/>
      <c r="O8" s="16"/>
      <c r="P8" s="1"/>
      <c r="R8" s="9" t="str">
        <f ca="1"/>
        <v>Salao da Hora</v>
      </c>
      <c r="S8" s="10">
        <f ca="1"/>
        <v>9524</v>
      </c>
      <c r="T8" s="10">
        <f ca="1"/>
        <v>0</v>
      </c>
      <c r="U8" s="10">
        <f ca="1"/>
        <v>0</v>
      </c>
      <c r="V8" s="1"/>
      <c r="W8" s="16"/>
      <c r="X8" s="1"/>
      <c r="Z8" s="19"/>
      <c r="AA8" s="19"/>
      <c r="AB8" s="19"/>
      <c r="AC8" s="19"/>
      <c r="AD8" s="11"/>
    </row>
    <row r="9" spans="2:30" x14ac:dyDescent="0.3">
      <c r="B9" s="2" t="s">
        <v>3</v>
      </c>
      <c r="C9" s="5">
        <v>45383</v>
      </c>
      <c r="D9" s="1">
        <v>2140</v>
      </c>
      <c r="F9" s="2" t="str">
        <f ca="1"/>
        <v>Salao da Hora</v>
      </c>
      <c r="G9" s="1">
        <f ca="1"/>
        <v>9524</v>
      </c>
      <c r="H9" s="1"/>
      <c r="I9" s="16"/>
      <c r="J9" s="1"/>
      <c r="L9" s="2" t="str">
        <f ca="1"/>
        <v>Ideologia Matutina</v>
      </c>
      <c r="M9" s="1">
        <f ca="1"/>
        <v>4215</v>
      </c>
      <c r="N9" s="1"/>
      <c r="O9" s="16"/>
      <c r="P9" s="1"/>
      <c r="R9" s="1"/>
      <c r="S9" s="1"/>
      <c r="T9" s="1"/>
      <c r="U9" s="1"/>
      <c r="V9" s="1"/>
      <c r="W9" s="16"/>
      <c r="X9" s="1"/>
      <c r="Z9" s="19"/>
      <c r="AA9" s="19"/>
      <c r="AB9" s="19"/>
      <c r="AC9" s="19"/>
      <c r="AD9" s="11"/>
    </row>
    <row r="10" spans="2:30" x14ac:dyDescent="0.3">
      <c r="B10" s="2" t="s">
        <v>3</v>
      </c>
      <c r="C10" s="5">
        <v>45597</v>
      </c>
      <c r="D10" s="1">
        <v>7454</v>
      </c>
      <c r="G10" s="1"/>
      <c r="H10" s="1"/>
      <c r="I10" s="16"/>
      <c r="J10" s="1"/>
      <c r="L10" s="2" t="str">
        <f ca="1"/>
        <v>Mercado Amorin</v>
      </c>
      <c r="M10" s="1">
        <f ca="1"/>
        <v>2140</v>
      </c>
      <c r="N10" s="1"/>
      <c r="O10" s="16"/>
      <c r="P10" s="1"/>
      <c r="R10" s="18" t="s">
        <v>14</v>
      </c>
      <c r="S10" s="8" t="s">
        <v>10</v>
      </c>
      <c r="T10" s="8" t="s">
        <v>9</v>
      </c>
      <c r="U10" s="8" t="s">
        <v>11</v>
      </c>
      <c r="V10" s="1"/>
      <c r="W10" s="16"/>
      <c r="X10" s="1"/>
      <c r="Z10" s="19"/>
      <c r="AA10" s="19"/>
      <c r="AB10" s="19"/>
      <c r="AC10" s="19"/>
      <c r="AD10" s="11"/>
    </row>
    <row r="11" spans="2:30" x14ac:dyDescent="0.3">
      <c r="B11" s="2" t="s">
        <v>5</v>
      </c>
      <c r="C11" s="5">
        <v>45597</v>
      </c>
      <c r="D11" s="1">
        <v>9631</v>
      </c>
      <c r="F11" s="3" t="s">
        <v>9</v>
      </c>
      <c r="G11" s="4">
        <f ca="1">SUM(G12:G13)</f>
        <v>13458</v>
      </c>
      <c r="H11" s="7"/>
      <c r="I11" s="15"/>
      <c r="J11" s="7"/>
      <c r="L11" s="2" t="str">
        <f ca="1"/>
        <v>Mercado Amorin</v>
      </c>
      <c r="M11" s="1">
        <f ca="1"/>
        <v>7454</v>
      </c>
      <c r="N11" s="7"/>
      <c r="O11" s="15"/>
      <c r="P11" s="7"/>
      <c r="R11" s="2" t="str" cm="1">
        <f t="array" aca="1" ref="R11:U22" ca="1">IFERROR(_xlfn.HSTACK(_xlfn.ANCHORARRAY(L4),_xlfn.DROP(_xlfn.ANCHORARRAY(L18),,1),_xlfn.DROP(_xlfn.ANCHORARRAY(L22),,1)),0)</f>
        <v>Animais Silvestres</v>
      </c>
      <c r="S11" s="1">
        <f ca="1"/>
        <v>3898</v>
      </c>
      <c r="T11" s="1">
        <f ca="1"/>
        <v>4215</v>
      </c>
      <c r="U11" s="1">
        <f ca="1"/>
        <v>7589</v>
      </c>
      <c r="V11" s="7"/>
      <c r="W11" s="15"/>
      <c r="X11" s="7"/>
      <c r="Z11" s="12"/>
      <c r="AA11" s="13" t="s">
        <v>10</v>
      </c>
      <c r="AB11" s="13" t="s">
        <v>9</v>
      </c>
      <c r="AC11" s="13" t="s">
        <v>11</v>
      </c>
    </row>
    <row r="12" spans="2:30" x14ac:dyDescent="0.3">
      <c r="B12" s="2" t="s">
        <v>5</v>
      </c>
      <c r="C12" s="5">
        <v>45597</v>
      </c>
      <c r="D12" s="1">
        <v>2117</v>
      </c>
      <c r="F12" s="2" t="str" cm="1">
        <f t="array" aca="1" ref="F12:G13" ca="1">_xlfn.GROUPBY(Tab_Dados[Fornecedor],Tab_Dados[Valor],_xleta.SUM,0,0,,(YEAR(Tab_Dados[Data])=YEAR(TODAY()))*(MONTH(Tab_Dados[Data])=MONTH(TODAY())))</f>
        <v>Ideologia Matutina</v>
      </c>
      <c r="G12" s="1">
        <f ca="1"/>
        <v>4215</v>
      </c>
      <c r="H12" s="1"/>
      <c r="I12" s="16"/>
      <c r="J12" s="1"/>
      <c r="L12" s="2" t="str">
        <f ca="1"/>
        <v>Renda Capital</v>
      </c>
      <c r="M12" s="1">
        <f ca="1"/>
        <v>9631</v>
      </c>
      <c r="N12" s="1"/>
      <c r="O12" s="16"/>
      <c r="P12" s="1"/>
      <c r="R12" s="2" t="str">
        <f ca="1"/>
        <v>Animais Silvestres</v>
      </c>
      <c r="S12" s="1">
        <f ca="1"/>
        <v>7589</v>
      </c>
      <c r="T12" s="1">
        <f ca="1"/>
        <v>9243</v>
      </c>
      <c r="U12" s="1">
        <f ca="1"/>
        <v>7454</v>
      </c>
      <c r="V12" s="1"/>
      <c r="W12" s="16"/>
      <c r="X12" s="1"/>
      <c r="Z12" s="12" t="s">
        <v>1</v>
      </c>
      <c r="AA12" s="14">
        <v>11487</v>
      </c>
      <c r="AB12" s="14">
        <v>0</v>
      </c>
      <c r="AC12" s="14">
        <v>7589</v>
      </c>
    </row>
    <row r="13" spans="2:30" x14ac:dyDescent="0.3">
      <c r="B13" s="2" t="s">
        <v>5</v>
      </c>
      <c r="C13" s="5">
        <v>45627</v>
      </c>
      <c r="D13" s="1">
        <v>9243</v>
      </c>
      <c r="F13" s="2" t="str">
        <f ca="1"/>
        <v>Renda Capital</v>
      </c>
      <c r="G13" s="1">
        <f ca="1"/>
        <v>9243</v>
      </c>
      <c r="H13" s="1"/>
      <c r="I13" s="16"/>
      <c r="J13" s="1"/>
      <c r="L13" s="2" t="str">
        <f ca="1"/>
        <v>Renda Capital</v>
      </c>
      <c r="M13" s="1">
        <f ca="1"/>
        <v>2117</v>
      </c>
      <c r="N13" s="1"/>
      <c r="O13" s="16"/>
      <c r="P13" s="1"/>
      <c r="R13" s="2" t="str">
        <f ca="1"/>
        <v>Hortifriti dos Andes</v>
      </c>
      <c r="S13" s="1">
        <f ca="1"/>
        <v>6330</v>
      </c>
      <c r="T13" s="1">
        <f ca="1"/>
        <v>0</v>
      </c>
      <c r="U13" s="1">
        <f ca="1"/>
        <v>9631</v>
      </c>
      <c r="V13" s="1"/>
      <c r="W13" s="16"/>
      <c r="X13" s="1"/>
      <c r="Z13" s="12" t="s">
        <v>2</v>
      </c>
      <c r="AA13" s="14">
        <v>13135</v>
      </c>
      <c r="AB13" s="14">
        <v>0</v>
      </c>
      <c r="AC13" s="14">
        <v>0</v>
      </c>
    </row>
    <row r="14" spans="2:30" x14ac:dyDescent="0.3">
      <c r="B14" s="2" t="s">
        <v>4</v>
      </c>
      <c r="C14" s="5">
        <v>45597</v>
      </c>
      <c r="D14" s="1">
        <v>9524</v>
      </c>
      <c r="G14" s="1"/>
      <c r="H14" s="1"/>
      <c r="I14" s="16"/>
      <c r="J14" s="1"/>
      <c r="L14" s="2" t="str">
        <f ca="1"/>
        <v>Renda Capital</v>
      </c>
      <c r="M14" s="1">
        <f ca="1"/>
        <v>9243</v>
      </c>
      <c r="N14" s="1"/>
      <c r="O14" s="16"/>
      <c r="P14" s="1"/>
      <c r="R14" s="2" t="str">
        <f ca="1"/>
        <v>Hortifriti dos Andes</v>
      </c>
      <c r="S14" s="1">
        <f ca="1"/>
        <v>6805</v>
      </c>
      <c r="T14" s="1">
        <f ca="1"/>
        <v>0</v>
      </c>
      <c r="U14" s="1">
        <f ca="1"/>
        <v>2117</v>
      </c>
      <c r="V14" s="1"/>
      <c r="W14" s="16"/>
      <c r="X14" s="1"/>
      <c r="Z14" s="12" t="s">
        <v>0</v>
      </c>
      <c r="AA14" s="14">
        <v>13853</v>
      </c>
      <c r="AB14" s="14">
        <v>4215</v>
      </c>
      <c r="AC14" s="14">
        <v>0</v>
      </c>
    </row>
    <row r="15" spans="2:30" x14ac:dyDescent="0.3">
      <c r="B15" s="2" t="s">
        <v>1</v>
      </c>
      <c r="C15" s="5">
        <v>45658</v>
      </c>
      <c r="D15" s="1">
        <v>3253</v>
      </c>
      <c r="F15" s="3" t="s">
        <v>11</v>
      </c>
      <c r="G15" s="4">
        <f ca="1">SUM(G16:G19)</f>
        <v>36315</v>
      </c>
      <c r="H15" s="7"/>
      <c r="I15" s="15"/>
      <c r="J15" s="7"/>
      <c r="L15" s="2" t="str">
        <f ca="1"/>
        <v>Salao da Hora</v>
      </c>
      <c r="M15" s="1">
        <f ca="1"/>
        <v>9524</v>
      </c>
      <c r="N15" s="7"/>
      <c r="O15" s="15"/>
      <c r="P15" s="7"/>
      <c r="R15" s="2" t="str">
        <f ca="1"/>
        <v>Ideologia Matutina</v>
      </c>
      <c r="S15" s="1">
        <f ca="1"/>
        <v>9638</v>
      </c>
      <c r="T15" s="1">
        <f ca="1"/>
        <v>0</v>
      </c>
      <c r="U15" s="1">
        <f ca="1"/>
        <v>9524</v>
      </c>
      <c r="V15" s="7"/>
      <c r="W15" s="15"/>
      <c r="X15" s="7"/>
      <c r="Z15" s="12" t="s">
        <v>3</v>
      </c>
      <c r="AA15" s="14">
        <v>9594</v>
      </c>
      <c r="AB15" s="14">
        <v>0</v>
      </c>
      <c r="AC15" s="14">
        <v>7454</v>
      </c>
    </row>
    <row r="16" spans="2:30" x14ac:dyDescent="0.3">
      <c r="B16" s="2" t="s">
        <v>0</v>
      </c>
      <c r="C16" s="5">
        <v>45658</v>
      </c>
      <c r="D16" s="1">
        <v>9353</v>
      </c>
      <c r="F16" s="2" t="str" cm="1">
        <f t="array" aca="1" ref="F16:G19" ca="1">_xlfn.GROUPBY(Tab_Dados[Fornecedor],Tab_Dados[Valor],_xleta.SUM,0,0,,(YEAR(Tab_Dados[Data])=YEAR(TODAY()))*(MONTH(Tab_Dados[Data])=MONTH(TODAY())-1))</f>
        <v>Animais Silvestres</v>
      </c>
      <c r="G16" s="1">
        <f ca="1"/>
        <v>7589</v>
      </c>
      <c r="H16" s="1"/>
      <c r="I16" s="16"/>
      <c r="J16" s="1"/>
      <c r="N16" s="1"/>
      <c r="O16" s="16"/>
      <c r="P16" s="1"/>
      <c r="R16" s="2" t="str">
        <f ca="1"/>
        <v>Ideologia Matutina</v>
      </c>
      <c r="S16" s="1">
        <f ca="1"/>
        <v>4215</v>
      </c>
      <c r="T16" s="1">
        <f ca="1"/>
        <v>0</v>
      </c>
      <c r="U16" s="1">
        <f ca="1"/>
        <v>0</v>
      </c>
      <c r="V16" s="1"/>
      <c r="W16" s="16"/>
      <c r="X16" s="1"/>
      <c r="Z16" s="12" t="s">
        <v>5</v>
      </c>
      <c r="AA16" s="14">
        <v>20991</v>
      </c>
      <c r="AB16" s="14">
        <v>9243</v>
      </c>
      <c r="AC16" s="14">
        <v>11748</v>
      </c>
    </row>
    <row r="17" spans="2:29" x14ac:dyDescent="0.3">
      <c r="B17" s="2" t="s">
        <v>1</v>
      </c>
      <c r="C17" s="5">
        <v>45689</v>
      </c>
      <c r="D17" s="1">
        <v>1514</v>
      </c>
      <c r="F17" s="2" t="str">
        <f ca="1"/>
        <v>Mercado Amorin</v>
      </c>
      <c r="G17" s="1">
        <f ca="1"/>
        <v>7454</v>
      </c>
      <c r="H17" s="1"/>
      <c r="I17" s="16"/>
      <c r="J17" s="1"/>
      <c r="L17" s="3" t="s">
        <v>9</v>
      </c>
      <c r="M17" s="4">
        <f ca="1">SUM(M18:M19)</f>
        <v>13458</v>
      </c>
      <c r="N17" s="1"/>
      <c r="O17" s="16"/>
      <c r="P17" s="1"/>
      <c r="R17" s="2" t="str">
        <f ca="1"/>
        <v>Mercado Amorin</v>
      </c>
      <c r="S17" s="1">
        <f ca="1"/>
        <v>2140</v>
      </c>
      <c r="T17" s="1">
        <f ca="1"/>
        <v>0</v>
      </c>
      <c r="U17" s="1">
        <f ca="1"/>
        <v>0</v>
      </c>
      <c r="V17" s="1"/>
      <c r="W17" s="16"/>
      <c r="X17" s="1"/>
      <c r="Z17" s="12" t="s">
        <v>4</v>
      </c>
      <c r="AA17" s="14">
        <v>9524</v>
      </c>
      <c r="AB17" s="14">
        <v>0</v>
      </c>
      <c r="AC17" s="14">
        <v>9524</v>
      </c>
    </row>
    <row r="18" spans="2:29" x14ac:dyDescent="0.3">
      <c r="B18" s="2" t="s">
        <v>2</v>
      </c>
      <c r="C18" s="5">
        <v>45689</v>
      </c>
      <c r="D18" s="1">
        <v>9728</v>
      </c>
      <c r="F18" s="2" t="str">
        <f ca="1"/>
        <v>Renda Capital</v>
      </c>
      <c r="G18" s="1">
        <f ca="1"/>
        <v>11748</v>
      </c>
      <c r="H18" s="1"/>
      <c r="I18" s="16"/>
      <c r="J18" s="1"/>
      <c r="L18" s="2" t="str" cm="1">
        <f t="array" aca="1" ref="L18:M19" ca="1">_xlfn._xlws.FILTER(_xlfn.HSTACK(Tab_Dados[Fornecedor],Tab_Dados[Valor]),(YEAR(Tab_Dados[Data])=YEAR(TODAY()))*(MONTH(Tab_Dados[Data])=MONTH(TODAY())))</f>
        <v>Ideologia Matutina</v>
      </c>
      <c r="M18" s="1">
        <f ca="1"/>
        <v>4215</v>
      </c>
      <c r="N18" s="1"/>
      <c r="O18" s="16"/>
      <c r="P18" s="1"/>
      <c r="R18" s="2" t="str">
        <f ca="1"/>
        <v>Mercado Amorin</v>
      </c>
      <c r="S18" s="1">
        <f ca="1"/>
        <v>7454</v>
      </c>
      <c r="T18" s="1">
        <f ca="1"/>
        <v>0</v>
      </c>
      <c r="U18" s="1">
        <f ca="1"/>
        <v>0</v>
      </c>
      <c r="V18" s="1"/>
      <c r="W18" s="16"/>
      <c r="X18" s="1"/>
    </row>
    <row r="19" spans="2:29" x14ac:dyDescent="0.3">
      <c r="B19" s="2" t="s">
        <v>3</v>
      </c>
      <c r="C19" s="5">
        <v>45717</v>
      </c>
      <c r="D19" s="1">
        <v>4643</v>
      </c>
      <c r="F19" s="2" t="str">
        <f ca="1"/>
        <v>Salao da Hora</v>
      </c>
      <c r="G19" s="1">
        <f ca="1"/>
        <v>9524</v>
      </c>
      <c r="H19" s="1"/>
      <c r="I19" s="16"/>
      <c r="J19" s="1"/>
      <c r="L19" s="2" t="str">
        <f ca="1"/>
        <v>Renda Capital</v>
      </c>
      <c r="M19" s="1">
        <f ca="1"/>
        <v>9243</v>
      </c>
      <c r="N19" s="1"/>
      <c r="O19" s="16"/>
      <c r="P19" s="1"/>
      <c r="R19" s="2" t="str">
        <f ca="1"/>
        <v>Renda Capital</v>
      </c>
      <c r="S19" s="1">
        <f ca="1"/>
        <v>9631</v>
      </c>
      <c r="T19" s="1">
        <f ca="1"/>
        <v>0</v>
      </c>
      <c r="U19" s="1">
        <f ca="1"/>
        <v>0</v>
      </c>
      <c r="V19" s="1"/>
      <c r="W19" s="16"/>
      <c r="X19" s="1"/>
    </row>
    <row r="20" spans="2:29" x14ac:dyDescent="0.3">
      <c r="B20" s="2" t="s">
        <v>4</v>
      </c>
      <c r="C20" s="5">
        <v>45748</v>
      </c>
      <c r="D20" s="1">
        <v>9022</v>
      </c>
      <c r="I20" s="17"/>
      <c r="O20" s="17"/>
      <c r="R20" s="2" t="str">
        <f ca="1"/>
        <v>Renda Capital</v>
      </c>
      <c r="S20" s="1">
        <f ca="1"/>
        <v>2117</v>
      </c>
      <c r="T20" s="1">
        <f ca="1"/>
        <v>0</v>
      </c>
      <c r="U20" s="1">
        <f ca="1"/>
        <v>0</v>
      </c>
      <c r="W20" s="17"/>
    </row>
    <row r="21" spans="2:29" x14ac:dyDescent="0.3">
      <c r="B21" s="2" t="s">
        <v>5</v>
      </c>
      <c r="C21" s="5">
        <v>45778</v>
      </c>
      <c r="D21" s="1">
        <v>7985</v>
      </c>
      <c r="I21" s="17"/>
      <c r="L21" s="3" t="s">
        <v>11</v>
      </c>
      <c r="M21" s="4">
        <f ca="1">SUM(M22:M26)</f>
        <v>36315</v>
      </c>
      <c r="O21" s="17"/>
      <c r="R21" s="2" t="str">
        <f ca="1"/>
        <v>Renda Capital</v>
      </c>
      <c r="S21" s="1">
        <f ca="1"/>
        <v>9243</v>
      </c>
      <c r="T21" s="1">
        <f ca="1"/>
        <v>0</v>
      </c>
      <c r="U21" s="1">
        <f ca="1"/>
        <v>0</v>
      </c>
      <c r="W21" s="17"/>
    </row>
    <row r="22" spans="2:29" x14ac:dyDescent="0.3">
      <c r="B22" s="2" t="s">
        <v>4</v>
      </c>
      <c r="C22" s="5">
        <v>45931</v>
      </c>
      <c r="D22" s="1">
        <v>9449</v>
      </c>
      <c r="I22" s="17"/>
      <c r="L22" s="2" t="str" cm="1">
        <f t="array" aca="1" ref="L22:M26" ca="1">_xlfn._xlws.FILTER(_xlfn.HSTACK(Tab_Dados[Fornecedor],Tab_Dados[Valor]),(YEAR(Tab_Dados[Data])=YEAR(TODAY()))*(MONTH(Tab_Dados[Data])=MONTH(TODAY())-1))</f>
        <v>Animais Silvestres</v>
      </c>
      <c r="M22" s="1">
        <f ca="1"/>
        <v>7589</v>
      </c>
      <c r="O22" s="17"/>
      <c r="R22" s="2" t="str">
        <f ca="1"/>
        <v>Salao da Hora</v>
      </c>
      <c r="S22" s="1">
        <f ca="1"/>
        <v>9524</v>
      </c>
      <c r="T22" s="1">
        <f ca="1"/>
        <v>0</v>
      </c>
      <c r="U22" s="1">
        <f ca="1"/>
        <v>0</v>
      </c>
      <c r="W22" s="17"/>
    </row>
    <row r="23" spans="2:29" x14ac:dyDescent="0.3">
      <c r="B23" s="2" t="s">
        <v>0</v>
      </c>
      <c r="C23" s="5">
        <v>46661</v>
      </c>
      <c r="D23" s="1">
        <v>8842</v>
      </c>
      <c r="I23" s="17"/>
      <c r="L23" s="2" t="str">
        <f ca="1"/>
        <v>Mercado Amorin</v>
      </c>
      <c r="M23" s="1">
        <f ca="1"/>
        <v>7454</v>
      </c>
      <c r="O23" s="17"/>
      <c r="W23" s="17"/>
    </row>
    <row r="24" spans="2:29" x14ac:dyDescent="0.3">
      <c r="B24" s="2" t="s">
        <v>2</v>
      </c>
      <c r="C24" s="5">
        <v>47392</v>
      </c>
      <c r="D24" s="1">
        <v>1537</v>
      </c>
      <c r="I24" s="17"/>
      <c r="L24" s="2" t="str">
        <f ca="1"/>
        <v>Renda Capital</v>
      </c>
      <c r="M24" s="1">
        <f ca="1"/>
        <v>9631</v>
      </c>
      <c r="O24" s="17"/>
      <c r="R24" s="1"/>
      <c r="S24" s="1"/>
      <c r="T24" s="1"/>
      <c r="U24" s="1"/>
      <c r="W24" s="17"/>
    </row>
    <row r="25" spans="2:29" x14ac:dyDescent="0.3">
      <c r="B25" s="2" t="s">
        <v>3</v>
      </c>
      <c r="C25" s="5">
        <v>47757</v>
      </c>
      <c r="D25" s="1">
        <v>6577</v>
      </c>
      <c r="I25" s="17"/>
      <c r="L25" s="2" t="str">
        <f ca="1"/>
        <v>Renda Capital</v>
      </c>
      <c r="M25" s="1">
        <f ca="1"/>
        <v>2117</v>
      </c>
      <c r="O25" s="17"/>
      <c r="R25" s="1"/>
      <c r="S25" s="1"/>
      <c r="T25" s="1"/>
      <c r="U25" s="1"/>
      <c r="W25" s="17"/>
    </row>
    <row r="26" spans="2:29" x14ac:dyDescent="0.3">
      <c r="B26" s="2" t="s">
        <v>4</v>
      </c>
      <c r="C26" s="5">
        <v>48122</v>
      </c>
      <c r="D26" s="1">
        <v>1461</v>
      </c>
      <c r="I26" s="17"/>
      <c r="L26" s="2" t="str">
        <f ca="1"/>
        <v>Salao da Hora</v>
      </c>
      <c r="M26" s="1">
        <f ca="1"/>
        <v>9524</v>
      </c>
      <c r="O26" s="17"/>
      <c r="R26" s="1"/>
      <c r="S26" s="1"/>
      <c r="T26" s="1"/>
      <c r="U26" s="1"/>
      <c r="W26" s="17"/>
    </row>
  </sheetData>
  <mergeCells count="1">
    <mergeCell ref="Z3:AC10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Josenildo Almeida (Contas a Receber)</dc:creator>
  <cp:lastModifiedBy>Josenildo Almeida (Contas a Receber)</cp:lastModifiedBy>
  <dcterms:created xsi:type="dcterms:W3CDTF">2024-12-25T17:31:56Z</dcterms:created>
  <dcterms:modified xsi:type="dcterms:W3CDTF">2024-12-26T00:25:38Z</dcterms:modified>
</cp:coreProperties>
</file>